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178" activeTab="1"/>
  </bookViews>
  <sheets>
    <sheet name="Sheet0 (2)" sheetId="1" r:id="rId1"/>
    <sheet name="Sheet0" sheetId="2" r:id="rId2"/>
  </sheets>
  <definedNames/>
  <calcPr fullCalcOnLoad="1"/>
</workbook>
</file>

<file path=xl/sharedStrings.xml><?xml version="1.0" encoding="utf-8"?>
<sst xmlns="http://schemas.openxmlformats.org/spreadsheetml/2006/main" count="436" uniqueCount="261">
  <si>
    <t>jmeno</t>
  </si>
  <si>
    <t>prijmeni</t>
  </si>
  <si>
    <t>email</t>
  </si>
  <si>
    <t>Jana</t>
  </si>
  <si>
    <t>BOUŠKOVÁ</t>
  </si>
  <si>
    <t>ZOOb</t>
  </si>
  <si>
    <t>Aneta</t>
  </si>
  <si>
    <t>Lucie</t>
  </si>
  <si>
    <t>Kateřina</t>
  </si>
  <si>
    <t>DVOŘÁKOVÁ</t>
  </si>
  <si>
    <t>Kata-Dvorakova233@seznam.cz</t>
  </si>
  <si>
    <t>Markéta</t>
  </si>
  <si>
    <t>FALTUSOVÁ</t>
  </si>
  <si>
    <t>Kristýna</t>
  </si>
  <si>
    <t>Nikola</t>
  </si>
  <si>
    <t>GOLDOBINOVÁ</t>
  </si>
  <si>
    <t>goldobinova.nikol@gmail.com</t>
  </si>
  <si>
    <t>Pavla</t>
  </si>
  <si>
    <t>GUBERNÁTOVÁ</t>
  </si>
  <si>
    <t>payinka.cz@seznam.cz</t>
  </si>
  <si>
    <t>Vojtěch</t>
  </si>
  <si>
    <t>HAJNÝ</t>
  </si>
  <si>
    <t>Leonidas61@seznam.cz</t>
  </si>
  <si>
    <t>Barbora</t>
  </si>
  <si>
    <t>Tereza</t>
  </si>
  <si>
    <t>KARCHOVÁ</t>
  </si>
  <si>
    <t>terka.karchova@seznam.cz</t>
  </si>
  <si>
    <t>KOPECKÁ</t>
  </si>
  <si>
    <t>janakopecka19@seznam.cz</t>
  </si>
  <si>
    <t>Petra</t>
  </si>
  <si>
    <t>KOŽÍŠKOVÁ</t>
  </si>
  <si>
    <t>petulakocka@seznam.cz</t>
  </si>
  <si>
    <t>Roman</t>
  </si>
  <si>
    <t>KROPÁČEK</t>
  </si>
  <si>
    <t>kropacekroman@seznam.cz</t>
  </si>
  <si>
    <t>Dominika</t>
  </si>
  <si>
    <t>Anna</t>
  </si>
  <si>
    <t>NOVÁKOVÁ</t>
  </si>
  <si>
    <t>AnetaNovakova2@seznam.cz</t>
  </si>
  <si>
    <t>novi--luckan@seznam.cz</t>
  </si>
  <si>
    <t>Vladimíra</t>
  </si>
  <si>
    <t>Denisa</t>
  </si>
  <si>
    <t>Adéla</t>
  </si>
  <si>
    <t>Věra</t>
  </si>
  <si>
    <t>SLÁDKOVÁ</t>
  </si>
  <si>
    <t>sladkova96@seznam.cz</t>
  </si>
  <si>
    <t>Michal</t>
  </si>
  <si>
    <t>STUNOVÁ</t>
  </si>
  <si>
    <t>stunka@seznam.cz</t>
  </si>
  <si>
    <t>Šárka</t>
  </si>
  <si>
    <t>Michaela</t>
  </si>
  <si>
    <t>Kamila</t>
  </si>
  <si>
    <t>Lukáš</t>
  </si>
  <si>
    <t>Pavlína</t>
  </si>
  <si>
    <t>VOGALOVÁ</t>
  </si>
  <si>
    <t>pavlina.vogalova@seznam.cz</t>
  </si>
  <si>
    <t>Petr</t>
  </si>
  <si>
    <t>ZASADIL</t>
  </si>
  <si>
    <t>petr.zas@seznam.cz</t>
  </si>
  <si>
    <t>PPT</t>
  </si>
  <si>
    <t>zap.</t>
  </si>
  <si>
    <t>datum</t>
  </si>
  <si>
    <t>zap1</t>
  </si>
  <si>
    <t>zap2</t>
  </si>
  <si>
    <t>obor</t>
  </si>
  <si>
    <t>Monika</t>
  </si>
  <si>
    <t>Klára</t>
  </si>
  <si>
    <t>Patrik</t>
  </si>
  <si>
    <t>PRAVENCOVÁ</t>
  </si>
  <si>
    <t>Dana</t>
  </si>
  <si>
    <t>SUDOVÁ</t>
  </si>
  <si>
    <t>ŠMEJKALOVÁ</t>
  </si>
  <si>
    <t>mojka94@seznam.cz</t>
  </si>
  <si>
    <t>katka.pravencova@seznam.cz</t>
  </si>
  <si>
    <t>sudova.k@email.cz</t>
  </si>
  <si>
    <t>smvladenka@seznam.cz</t>
  </si>
  <si>
    <t>BENEŠ</t>
  </si>
  <si>
    <t>BENEŠOVÁ</t>
  </si>
  <si>
    <t>BEZÁNYIOVÁ</t>
  </si>
  <si>
    <t>BICANOVÁ</t>
  </si>
  <si>
    <t>BOUCHNER</t>
  </si>
  <si>
    <t>Alžběta</t>
  </si>
  <si>
    <t>BUBENÍKOVÁ</t>
  </si>
  <si>
    <t>BULÍŘOVÁ</t>
  </si>
  <si>
    <t>ČERMÍNOVÁ</t>
  </si>
  <si>
    <t>ČERNÁ</t>
  </si>
  <si>
    <t>Miluše</t>
  </si>
  <si>
    <t>Iva</t>
  </si>
  <si>
    <t>HEMEROVÁ</t>
  </si>
  <si>
    <t>HENCZEOVÁ</t>
  </si>
  <si>
    <t>HŮDOVÁ</t>
  </si>
  <si>
    <t>HUŇÁČKOVÁ</t>
  </si>
  <si>
    <t>Karolína</t>
  </si>
  <si>
    <t>CHUCHVÁLKOVÁ</t>
  </si>
  <si>
    <t>JEŠETOVÁ</t>
  </si>
  <si>
    <t>Miloslav</t>
  </si>
  <si>
    <t>KAZDA</t>
  </si>
  <si>
    <t>Taťána</t>
  </si>
  <si>
    <t>KLABOUCHOVÁ</t>
  </si>
  <si>
    <t>KNESPLOVÁ</t>
  </si>
  <si>
    <t>Daniel</t>
  </si>
  <si>
    <t>KOCOUR</t>
  </si>
  <si>
    <t>Vendula</t>
  </si>
  <si>
    <t>KOFROŇOVÁ</t>
  </si>
  <si>
    <t>KOŠANOVÁ</t>
  </si>
  <si>
    <t>Eliška</t>
  </si>
  <si>
    <t>KOVÁŘOVÁ</t>
  </si>
  <si>
    <t>Štěpánka</t>
  </si>
  <si>
    <t>KRAUSOVÁ</t>
  </si>
  <si>
    <t>KREJČÍ</t>
  </si>
  <si>
    <t>KREJČÍŘOVÁ</t>
  </si>
  <si>
    <t>Terezie</t>
  </si>
  <si>
    <t>KUČEROVÁ</t>
  </si>
  <si>
    <t>LABUDOVÁ</t>
  </si>
  <si>
    <t>LAŠTOVIČKOVÁ</t>
  </si>
  <si>
    <t>LINHARTOVÁ</t>
  </si>
  <si>
    <t>Radka</t>
  </si>
  <si>
    <t>MACHOVÁ</t>
  </si>
  <si>
    <t>Jan</t>
  </si>
  <si>
    <t>NOVÁK</t>
  </si>
  <si>
    <t>ONDŘEJKOVÁ</t>
  </si>
  <si>
    <t>Jakub</t>
  </si>
  <si>
    <t>PAVLÍČEK</t>
  </si>
  <si>
    <t>Richard</t>
  </si>
  <si>
    <t>PAVLINEC</t>
  </si>
  <si>
    <t>Linda</t>
  </si>
  <si>
    <t>PROCHÁZKOVÁ</t>
  </si>
  <si>
    <t>SMITKOVÁ</t>
  </si>
  <si>
    <t>STRAŇÁKOVÁ</t>
  </si>
  <si>
    <t>ŠEDIVÁ</t>
  </si>
  <si>
    <t>ŠERÁ</t>
  </si>
  <si>
    <t>Františka</t>
  </si>
  <si>
    <t>ŠIMKOVÁ</t>
  </si>
  <si>
    <t>ŠINDELÁŘOVÁ</t>
  </si>
  <si>
    <t>Adrian</t>
  </si>
  <si>
    <t>TAHY</t>
  </si>
  <si>
    <t>TROJÁČKOVÁ</t>
  </si>
  <si>
    <t>Nela</t>
  </si>
  <si>
    <t>TRUHLÁŘOVÁ</t>
  </si>
  <si>
    <t>TŘÍLETÁ</t>
  </si>
  <si>
    <t>VLKOVÁ</t>
  </si>
  <si>
    <t>VONDRÁKOVÁ</t>
  </si>
  <si>
    <t>VONDRÁŠKOVÁ</t>
  </si>
  <si>
    <t>Radek</t>
  </si>
  <si>
    <t>VOSOL</t>
  </si>
  <si>
    <t>Hana</t>
  </si>
  <si>
    <t>VOZNÍKOVÁ</t>
  </si>
  <si>
    <t>VRBOVÁ</t>
  </si>
  <si>
    <t>Filip</t>
  </si>
  <si>
    <t>ZIMANDL</t>
  </si>
  <si>
    <t>Magdalena</t>
  </si>
  <si>
    <t>ZIMOVÁ</t>
  </si>
  <si>
    <t>benespatricek@seznam.cz</t>
  </si>
  <si>
    <t>anna.ben@seznam.cz</t>
  </si>
  <si>
    <t>benesovadominika@email.cz</t>
  </si>
  <si>
    <t>m.bezanyiova@seznam.cz</t>
  </si>
  <si>
    <t>bicanova.kamca@gmail.com</t>
  </si>
  <si>
    <t>m.bouchy@seznam.cz</t>
  </si>
  <si>
    <t>sarbousek@seznam.cz</t>
  </si>
  <si>
    <t>Babeta200@seznam.cz</t>
  </si>
  <si>
    <t>luca.180@seznam.cz</t>
  </si>
  <si>
    <t>d.cerminova@gmail.com</t>
  </si>
  <si>
    <t>cernabarbor@seznam.cz</t>
  </si>
  <si>
    <t>miluse99@seznam.cz</t>
  </si>
  <si>
    <t>faltusova.tereza@seznam.cz</t>
  </si>
  <si>
    <t>asava@seznam.cz</t>
  </si>
  <si>
    <t>123miska@seznam.cz</t>
  </si>
  <si>
    <t>hudova.b@seznam.cz</t>
  </si>
  <si>
    <t>sisulinka.h@centrum.cz</t>
  </si>
  <si>
    <t>loupeznik.kaja@seznam.cz</t>
  </si>
  <si>
    <t>katerina.jesetova@gvn.cz</t>
  </si>
  <si>
    <t>kuamila.cz@seznam.cz</t>
  </si>
  <si>
    <t>klabouchova.tatana@seznam.cz</t>
  </si>
  <si>
    <t>knesplova.k@gmail.com</t>
  </si>
  <si>
    <t>lolaloko@seznam.cz</t>
  </si>
  <si>
    <t>Vendulka988@seznam.cz</t>
  </si>
  <si>
    <t>kosanova.tereza@seznam.cz</t>
  </si>
  <si>
    <t>kkovarovakk@seznam.cz</t>
  </si>
  <si>
    <t>pepikrausova@seznam.cz</t>
  </si>
  <si>
    <t>vojtakrejci23@seznam.cz</t>
  </si>
  <si>
    <t>misanakoni@seznam.cz</t>
  </si>
  <si>
    <t>kucerovaterezie@seznam.cz</t>
  </si>
  <si>
    <t>k.labudka@seznam.cz</t>
  </si>
  <si>
    <t>adelalas@seznam.cz</t>
  </si>
  <si>
    <t>nejhachi@gmail.com</t>
  </si>
  <si>
    <t>mandrage.radka@seznam.cz</t>
  </si>
  <si>
    <t>jan152.novak@seznam.cz</t>
  </si>
  <si>
    <t>Ondrejkova.Pavlina@seznam.cz</t>
  </si>
  <si>
    <t>jakub-pavlicek@seznam.cz</t>
  </si>
  <si>
    <t>Risa.pavlinec1@seznam.cz</t>
  </si>
  <si>
    <t>linduska2013@seznam.cz</t>
  </si>
  <si>
    <t>adelasmitkova@centrum.cz</t>
  </si>
  <si>
    <t>hhanka.95@seznam.cz</t>
  </si>
  <si>
    <t>terezasediva@email.cz</t>
  </si>
  <si>
    <t>karolinkakarkulka@seznam.cz</t>
  </si>
  <si>
    <t>simkovafany@gmail.com</t>
  </si>
  <si>
    <t>anet.sindelarova5@seznam.cz</t>
  </si>
  <si>
    <t>adrian-tahy@seznam.cz</t>
  </si>
  <si>
    <t>AnickaTrojackova@seznam.cz</t>
  </si>
  <si>
    <t>truhlarova.nela@seznam.cz</t>
  </si>
  <si>
    <t>mona565@seznam.cz</t>
  </si>
  <si>
    <t>vlkore@seznam.cz</t>
  </si>
  <si>
    <t>vondde@seznam.cz</t>
  </si>
  <si>
    <t>waqasarka@seznam.cz</t>
  </si>
  <si>
    <t>radek.vosol@centrum.cz</t>
  </si>
  <si>
    <t>Hanavoz@seznam.cz</t>
  </si>
  <si>
    <t>vrbaska98@gmail.com</t>
  </si>
  <si>
    <t>paganeu@seznam.cz</t>
  </si>
  <si>
    <t>madlik98@seznam.cz</t>
  </si>
  <si>
    <t>sk.</t>
  </si>
  <si>
    <t>ADÁMEK</t>
  </si>
  <si>
    <t>Cyril</t>
  </si>
  <si>
    <t>BARTES</t>
  </si>
  <si>
    <t>BUREŠOVÁ</t>
  </si>
  <si>
    <t>HESOVÁ</t>
  </si>
  <si>
    <t>Alexandra</t>
  </si>
  <si>
    <t>HOMOLKOVÁ</t>
  </si>
  <si>
    <t>Barbara</t>
  </si>
  <si>
    <t>HUBÁČKOVÁ</t>
  </si>
  <si>
    <t>Martina</t>
  </si>
  <si>
    <t>CHOUTKOVÁ</t>
  </si>
  <si>
    <t>Jaroslava</t>
  </si>
  <si>
    <t>JAKEŠOVÁ</t>
  </si>
  <si>
    <t>Renata</t>
  </si>
  <si>
    <t>JANDOVÁ</t>
  </si>
  <si>
    <t>JESLÍNKOVÁ</t>
  </si>
  <si>
    <t>KASALOVÁ</t>
  </si>
  <si>
    <t>KOŠTELOVÁ</t>
  </si>
  <si>
    <t>KUBÍKOVÁ</t>
  </si>
  <si>
    <t>MADĚROVÁ</t>
  </si>
  <si>
    <t>NOVOTNÝ</t>
  </si>
  <si>
    <t>POTUŽÁKOVÁ</t>
  </si>
  <si>
    <t>STEINBACH</t>
  </si>
  <si>
    <t>ŠVIHOVCOVÁ</t>
  </si>
  <si>
    <t>TRYKAROVÁ</t>
  </si>
  <si>
    <t>adamekzoo@post.cz</t>
  </si>
  <si>
    <t>janisekbandytka@seznam.cz</t>
  </si>
  <si>
    <t>Michaela805@seznam.cz</t>
  </si>
  <si>
    <t>marketkahesova@seznam.cz</t>
  </si>
  <si>
    <t>sasa.97@seznam.cz</t>
  </si>
  <si>
    <t>boc.hubackova@seznam.cz</t>
  </si>
  <si>
    <t>martinachout@seznam.cz</t>
  </si>
  <si>
    <t>sekajova08@seznam.cz</t>
  </si>
  <si>
    <t>renjan@seznam.cz</t>
  </si>
  <si>
    <t>martina.jeslinkova@seznam.cz</t>
  </si>
  <si>
    <t>dana.kasalova@seznam.cz</t>
  </si>
  <si>
    <t>kasalova.elinka@seznam.cz</t>
  </si>
  <si>
    <t>venca.raus@gmail.com</t>
  </si>
  <si>
    <t>martinkakubikova@email.cz</t>
  </si>
  <si>
    <t>eli.maderova2@seznam.cz</t>
  </si>
  <si>
    <t>petr@novotnych.cz</t>
  </si>
  <si>
    <t>katka.dvorakova@volny.cz</t>
  </si>
  <si>
    <t>steinbach.kuba@gmail.com</t>
  </si>
  <si>
    <t>svihovcovajana@centrum.cz</t>
  </si>
  <si>
    <t>lucietrykarova@seznam.cz</t>
  </si>
  <si>
    <t xml:space="preserve"> </t>
  </si>
  <si>
    <t>3</t>
  </si>
  <si>
    <t>2</t>
  </si>
  <si>
    <t>1</t>
  </si>
  <si>
    <t>4</t>
  </si>
  <si>
    <t xml:space="preserve"> 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</si>
</sst>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yyyy"/>
    <numFmt numFmtId="173" formatCode="d\.m\.yyyy\ h:mm"/>
    <numFmt numFmtId="174" formatCode="0.0"/>
  </numFmts>
  <fonts count="3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49" fontId="2" fillId="0" borderId="10" xfId="46" applyNumberFormat="1" applyFont="1" applyBorder="1">
      <alignment/>
      <protection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4" fontId="2" fillId="0" borderId="10" xfId="0" applyNumberFormat="1" applyFont="1" applyBorder="1" applyAlignment="1">
      <alignment/>
    </xf>
    <xf numFmtId="174" fontId="2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zoomScalePageLayoutView="0" workbookViewId="0" topLeftCell="A1">
      <selection activeCell="L55" sqref="L55"/>
    </sheetView>
  </sheetViews>
  <sheetFormatPr defaultColWidth="9.140625" defaultRowHeight="12.75"/>
  <cols>
    <col min="1" max="1" width="10.28125" style="1" bestFit="1" customWidth="1"/>
    <col min="2" max="2" width="13.7109375" style="1" bestFit="1" customWidth="1"/>
    <col min="3" max="3" width="24.8515625" style="1" customWidth="1"/>
    <col min="4" max="17" width="2.7109375" style="1" customWidth="1"/>
    <col min="18" max="19" width="4.00390625" style="1" bestFit="1" customWidth="1"/>
    <col min="20" max="20" width="4.57421875" style="1" bestFit="1" customWidth="1"/>
    <col min="21" max="21" width="4.140625" style="1" bestFit="1" customWidth="1"/>
    <col min="22" max="22" width="4.57421875" style="1" bestFit="1" customWidth="1"/>
    <col min="23" max="23" width="4.140625" style="1" bestFit="1" customWidth="1"/>
    <col min="24" max="24" width="6.00390625" style="1" bestFit="1" customWidth="1"/>
    <col min="25" max="16384" width="9.140625" style="1" customWidth="1"/>
  </cols>
  <sheetData>
    <row r="1" spans="1:24" ht="11.25">
      <c r="A1" s="4" t="s">
        <v>0</v>
      </c>
      <c r="B1" s="4" t="s">
        <v>1</v>
      </c>
      <c r="C1" s="4" t="s">
        <v>2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4"/>
      <c r="R1" s="4" t="s">
        <v>59</v>
      </c>
      <c r="S1" s="4" t="s">
        <v>59</v>
      </c>
      <c r="T1" s="4" t="s">
        <v>62</v>
      </c>
      <c r="U1" s="4" t="s">
        <v>60</v>
      </c>
      <c r="V1" s="4" t="s">
        <v>63</v>
      </c>
      <c r="W1" s="4" t="s">
        <v>60</v>
      </c>
      <c r="X1" s="4" t="s">
        <v>61</v>
      </c>
    </row>
    <row r="2" spans="1:24" ht="11.25">
      <c r="A2" s="7" t="s">
        <v>52</v>
      </c>
      <c r="B2" s="7" t="s">
        <v>210</v>
      </c>
      <c r="C2" s="7" t="s">
        <v>235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6"/>
    </row>
    <row r="3" spans="1:24" ht="11.25">
      <c r="A3" s="7" t="s">
        <v>211</v>
      </c>
      <c r="B3" s="7" t="s">
        <v>212</v>
      </c>
      <c r="C3" s="7" t="s">
        <v>236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6"/>
    </row>
    <row r="4" spans="1:24" ht="11.25">
      <c r="A4" s="7" t="s">
        <v>50</v>
      </c>
      <c r="B4" s="7" t="s">
        <v>213</v>
      </c>
      <c r="C4" s="7" t="s">
        <v>237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6"/>
    </row>
    <row r="5" spans="1:24" ht="11.25">
      <c r="A5" s="7" t="s">
        <v>65</v>
      </c>
      <c r="B5" s="7" t="s">
        <v>9</v>
      </c>
      <c r="C5" s="7" t="s">
        <v>72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</row>
    <row r="6" spans="1:24" ht="11.25">
      <c r="A6" s="7" t="s">
        <v>17</v>
      </c>
      <c r="B6" s="7" t="s">
        <v>18</v>
      </c>
      <c r="C6" s="7" t="s">
        <v>19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6"/>
    </row>
    <row r="7" spans="1:24" ht="11.25">
      <c r="A7" s="7" t="s">
        <v>11</v>
      </c>
      <c r="B7" s="7" t="s">
        <v>214</v>
      </c>
      <c r="C7" s="7" t="s">
        <v>238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</row>
    <row r="8" spans="1:24" ht="11.25">
      <c r="A8" s="7" t="s">
        <v>215</v>
      </c>
      <c r="B8" s="7" t="s">
        <v>216</v>
      </c>
      <c r="C8" s="7" t="s">
        <v>239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6"/>
    </row>
    <row r="9" spans="1:24" ht="11.25">
      <c r="A9" s="7" t="s">
        <v>217</v>
      </c>
      <c r="B9" s="7" t="s">
        <v>218</v>
      </c>
      <c r="C9" s="7" t="s">
        <v>240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6"/>
    </row>
    <row r="10" spans="1:24" ht="11.25">
      <c r="A10" s="7" t="s">
        <v>219</v>
      </c>
      <c r="B10" s="7" t="s">
        <v>220</v>
      </c>
      <c r="C10" s="7" t="s">
        <v>241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6"/>
    </row>
    <row r="11" spans="1:24" ht="11.25">
      <c r="A11" s="7" t="s">
        <v>221</v>
      </c>
      <c r="B11" s="7" t="s">
        <v>222</v>
      </c>
      <c r="C11" s="7" t="s">
        <v>242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6"/>
    </row>
    <row r="12" spans="1:24" ht="11.25">
      <c r="A12" s="7" t="s">
        <v>223</v>
      </c>
      <c r="B12" s="7" t="s">
        <v>224</v>
      </c>
      <c r="C12" s="7" t="s">
        <v>243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6"/>
    </row>
    <row r="13" spans="1:24" ht="11.25">
      <c r="A13" s="7" t="s">
        <v>219</v>
      </c>
      <c r="B13" s="7" t="s">
        <v>225</v>
      </c>
      <c r="C13" s="7" t="s">
        <v>244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6"/>
    </row>
    <row r="14" spans="1:24" ht="11.25">
      <c r="A14" s="7" t="s">
        <v>69</v>
      </c>
      <c r="B14" s="7" t="s">
        <v>226</v>
      </c>
      <c r="C14" s="7" t="s">
        <v>245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6"/>
    </row>
    <row r="15" spans="1:24" ht="11.25">
      <c r="A15" s="7" t="s">
        <v>105</v>
      </c>
      <c r="B15" s="7" t="s">
        <v>226</v>
      </c>
      <c r="C15" s="7" t="s">
        <v>246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6"/>
    </row>
    <row r="16" spans="1:24" ht="11.25">
      <c r="A16" s="7" t="s">
        <v>29</v>
      </c>
      <c r="B16" s="7" t="s">
        <v>227</v>
      </c>
      <c r="C16" s="7" t="s">
        <v>247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6"/>
    </row>
    <row r="17" spans="1:24" ht="11.25">
      <c r="A17" s="7" t="s">
        <v>29</v>
      </c>
      <c r="B17" s="7" t="s">
        <v>30</v>
      </c>
      <c r="C17" s="7" t="s">
        <v>31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6"/>
    </row>
    <row r="18" spans="1:24" ht="11.25">
      <c r="A18" s="7" t="s">
        <v>219</v>
      </c>
      <c r="B18" s="7" t="s">
        <v>228</v>
      </c>
      <c r="C18" s="7" t="s">
        <v>248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6"/>
    </row>
    <row r="19" spans="1:24" ht="11.25">
      <c r="A19" s="7" t="s">
        <v>105</v>
      </c>
      <c r="B19" s="7" t="s">
        <v>229</v>
      </c>
      <c r="C19" s="7" t="s">
        <v>249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6"/>
    </row>
    <row r="20" spans="1:24" ht="11.25">
      <c r="A20" s="7" t="s">
        <v>56</v>
      </c>
      <c r="B20" s="7" t="s">
        <v>230</v>
      </c>
      <c r="C20" s="7" t="s">
        <v>250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6"/>
    </row>
    <row r="21" spans="1:24" ht="11.25">
      <c r="A21" s="7" t="s">
        <v>8</v>
      </c>
      <c r="B21" s="7" t="s">
        <v>231</v>
      </c>
      <c r="C21" s="7" t="s">
        <v>251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6"/>
    </row>
    <row r="22" spans="1:24" ht="11.25">
      <c r="A22" s="7" t="s">
        <v>8</v>
      </c>
      <c r="B22" s="7" t="s">
        <v>68</v>
      </c>
      <c r="C22" s="7" t="s">
        <v>73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6"/>
    </row>
    <row r="23" spans="1:24" ht="11.25">
      <c r="A23" s="7" t="s">
        <v>121</v>
      </c>
      <c r="B23" s="7" t="s">
        <v>232</v>
      </c>
      <c r="C23" s="7" t="s">
        <v>252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6"/>
    </row>
    <row r="24" spans="1:24" ht="11.25">
      <c r="A24" s="7" t="s">
        <v>66</v>
      </c>
      <c r="B24" s="7" t="s">
        <v>70</v>
      </c>
      <c r="C24" s="7" t="s">
        <v>74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6"/>
    </row>
    <row r="25" spans="1:24" ht="11.25">
      <c r="A25" s="7" t="s">
        <v>40</v>
      </c>
      <c r="B25" s="7" t="s">
        <v>71</v>
      </c>
      <c r="C25" s="7" t="s">
        <v>75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6"/>
    </row>
    <row r="26" spans="1:24" ht="11.25">
      <c r="A26" s="7" t="s">
        <v>3</v>
      </c>
      <c r="B26" s="7" t="s">
        <v>233</v>
      </c>
      <c r="C26" s="7" t="s">
        <v>253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6"/>
    </row>
    <row r="27" spans="1:24" ht="11.25">
      <c r="A27" s="7" t="s">
        <v>7</v>
      </c>
      <c r="B27" s="7" t="s">
        <v>234</v>
      </c>
      <c r="C27" s="7" t="s">
        <v>254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6"/>
    </row>
    <row r="28" spans="1:24" ht="11.25">
      <c r="A28" s="2"/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6"/>
    </row>
    <row r="29" spans="1:24" ht="11.25">
      <c r="A29" s="2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6"/>
    </row>
    <row r="30" spans="1:24" ht="11.25">
      <c r="A30" s="2"/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6"/>
    </row>
    <row r="31" spans="1:24" ht="11.25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6"/>
    </row>
    <row r="32" spans="1:24" ht="11.25">
      <c r="A32" s="2"/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6"/>
    </row>
    <row r="33" spans="1:24" ht="11.25">
      <c r="A33" s="2"/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6"/>
    </row>
    <row r="34" spans="1:24" ht="11.25">
      <c r="A34" s="2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6"/>
    </row>
    <row r="35" spans="1:24" ht="11.25">
      <c r="A35" s="2"/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6"/>
    </row>
    <row r="36" spans="1:24" ht="11.25">
      <c r="A36" s="2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6"/>
    </row>
    <row r="37" spans="1:24" ht="11.25">
      <c r="A37" s="2"/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6"/>
    </row>
    <row r="38" spans="1:24" ht="11.25">
      <c r="A38" s="2"/>
      <c r="B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6"/>
    </row>
    <row r="39" spans="1:24" ht="11.25">
      <c r="A39" s="2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6"/>
    </row>
    <row r="40" spans="1:24" ht="11.25">
      <c r="A40" s="2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6"/>
    </row>
    <row r="41" spans="1:24" ht="11.25">
      <c r="A41" s="2"/>
      <c r="B41" s="2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1.25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3" s="9" customFormat="1" ht="11.25">
      <c r="A43" s="8"/>
      <c r="B43" s="8"/>
      <c r="C43" s="8"/>
    </row>
    <row r="44" spans="1:3" s="9" customFormat="1" ht="11.25">
      <c r="A44" s="8"/>
      <c r="B44" s="8"/>
      <c r="C44" s="8"/>
    </row>
    <row r="45" spans="1:3" s="9" customFormat="1" ht="11.25">
      <c r="A45" s="8"/>
      <c r="B45" s="8"/>
      <c r="C45" s="8"/>
    </row>
    <row r="46" spans="1:3" s="9" customFormat="1" ht="11.25">
      <c r="A46" s="8"/>
      <c r="B46" s="8"/>
      <c r="C46" s="8"/>
    </row>
    <row r="47" spans="1:3" s="9" customFormat="1" ht="11.25">
      <c r="A47" s="8"/>
      <c r="B47" s="8"/>
      <c r="C47" s="8"/>
    </row>
    <row r="48" spans="1:3" s="9" customFormat="1" ht="11.25">
      <c r="A48" s="8"/>
      <c r="B48" s="8"/>
      <c r="C48" s="8"/>
    </row>
    <row r="49" spans="1:3" s="9" customFormat="1" ht="11.25">
      <c r="A49" s="8"/>
      <c r="B49" s="8"/>
      <c r="C49" s="8"/>
    </row>
    <row r="50" spans="1:3" s="9" customFormat="1" ht="11.25">
      <c r="A50" s="8"/>
      <c r="B50" s="8"/>
      <c r="C50" s="8"/>
    </row>
    <row r="51" spans="1:3" s="9" customFormat="1" ht="11.25">
      <c r="A51" s="8"/>
      <c r="B51" s="8"/>
      <c r="C51" s="8"/>
    </row>
    <row r="52" spans="1:3" s="9" customFormat="1" ht="11.25">
      <c r="A52" s="8"/>
      <c r="B52" s="8"/>
      <c r="C52" s="8"/>
    </row>
    <row r="53" spans="1:3" s="9" customFormat="1" ht="11.25">
      <c r="A53" s="8"/>
      <c r="B53" s="8"/>
      <c r="C53" s="8"/>
    </row>
    <row r="54" spans="1:3" s="9" customFormat="1" ht="11.25">
      <c r="A54" s="8"/>
      <c r="B54" s="8"/>
      <c r="C54" s="8"/>
    </row>
    <row r="55" spans="1:3" s="9" customFormat="1" ht="11.25">
      <c r="A55" s="8"/>
      <c r="B55" s="8"/>
      <c r="C55" s="8"/>
    </row>
    <row r="56" spans="1:3" s="9" customFormat="1" ht="11.25">
      <c r="A56" s="8"/>
      <c r="B56" s="8"/>
      <c r="C56" s="8"/>
    </row>
    <row r="57" spans="1:3" s="9" customFormat="1" ht="11.25">
      <c r="A57" s="8"/>
      <c r="B57" s="8"/>
      <c r="C57" s="8"/>
    </row>
    <row r="58" spans="1:3" s="9" customFormat="1" ht="11.25">
      <c r="A58" s="8"/>
      <c r="B58" s="8"/>
      <c r="C58" s="8"/>
    </row>
    <row r="59" spans="1:3" s="9" customFormat="1" ht="11.25">
      <c r="A59" s="8"/>
      <c r="B59" s="8"/>
      <c r="C59" s="8"/>
    </row>
    <row r="60" spans="1:3" s="9" customFormat="1" ht="11.25">
      <c r="A60" s="8"/>
      <c r="B60" s="8"/>
      <c r="C60" s="8"/>
    </row>
    <row r="61" spans="1:3" s="9" customFormat="1" ht="11.25">
      <c r="A61" s="8"/>
      <c r="B61" s="8"/>
      <c r="C61" s="8"/>
    </row>
    <row r="62" spans="1:3" s="9" customFormat="1" ht="11.25">
      <c r="A62" s="8"/>
      <c r="B62" s="8"/>
      <c r="C62" s="8"/>
    </row>
    <row r="63" spans="1:3" s="9" customFormat="1" ht="11.25">
      <c r="A63" s="8"/>
      <c r="B63" s="8"/>
      <c r="C63" s="8"/>
    </row>
    <row r="64" spans="1:3" s="9" customFormat="1" ht="11.25">
      <c r="A64" s="8"/>
      <c r="B64" s="8"/>
      <c r="C64" s="8"/>
    </row>
    <row r="65" spans="1:3" s="9" customFormat="1" ht="11.25">
      <c r="A65" s="8"/>
      <c r="B65" s="8"/>
      <c r="C65" s="8"/>
    </row>
    <row r="66" spans="1:3" s="9" customFormat="1" ht="11.25">
      <c r="A66" s="8"/>
      <c r="B66" s="8"/>
      <c r="C66" s="8"/>
    </row>
    <row r="67" spans="1:3" s="9" customFormat="1" ht="11.25">
      <c r="A67" s="8"/>
      <c r="B67" s="8"/>
      <c r="C67" s="8"/>
    </row>
    <row r="68" spans="1:3" s="9" customFormat="1" ht="11.25">
      <c r="A68" s="8"/>
      <c r="B68" s="8"/>
      <c r="C68" s="8"/>
    </row>
    <row r="69" spans="1:3" s="9" customFormat="1" ht="11.25">
      <c r="A69" s="8"/>
      <c r="B69" s="8"/>
      <c r="C69" s="8"/>
    </row>
    <row r="70" spans="1:3" s="9" customFormat="1" ht="11.25">
      <c r="A70" s="8"/>
      <c r="B70" s="8"/>
      <c r="C70" s="8"/>
    </row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</sheetData>
  <sheetProtection/>
  <printOptions/>
  <pageMargins left="0.2362204724409449" right="0.2362204724409449" top="0.3937007874015748" bottom="0.3937007874015748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9"/>
  <sheetViews>
    <sheetView tabSelected="1" zoomScale="130" zoomScaleNormal="13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2" sqref="O2"/>
    </sheetView>
  </sheetViews>
  <sheetFormatPr defaultColWidth="9.140625" defaultRowHeight="12.75"/>
  <cols>
    <col min="1" max="1" width="10.28125" style="1" bestFit="1" customWidth="1"/>
    <col min="2" max="2" width="13.7109375" style="1" bestFit="1" customWidth="1"/>
    <col min="3" max="3" width="4.28125" style="1" customWidth="1"/>
    <col min="4" max="4" width="5.8515625" style="1" customWidth="1"/>
    <col min="5" max="5" width="24.8515625" style="1" customWidth="1"/>
    <col min="6" max="18" width="2.7109375" style="11" customWidth="1"/>
    <col min="19" max="19" width="2.7109375" style="1" customWidth="1"/>
    <col min="20" max="21" width="4.00390625" style="1" bestFit="1" customWidth="1"/>
    <col min="22" max="22" width="4.57421875" style="1" bestFit="1" customWidth="1"/>
    <col min="23" max="23" width="4.140625" style="1" bestFit="1" customWidth="1"/>
    <col min="24" max="24" width="4.57421875" style="1" bestFit="1" customWidth="1"/>
    <col min="25" max="25" width="4.140625" style="1" bestFit="1" customWidth="1"/>
    <col min="26" max="26" width="6.00390625" style="1" bestFit="1" customWidth="1"/>
    <col min="27" max="16384" width="9.140625" style="1" customWidth="1"/>
  </cols>
  <sheetData>
    <row r="1" spans="1:26" ht="11.25">
      <c r="A1" s="4" t="s">
        <v>0</v>
      </c>
      <c r="B1" s="4" t="s">
        <v>1</v>
      </c>
      <c r="C1" s="4" t="s">
        <v>209</v>
      </c>
      <c r="D1" s="4" t="s">
        <v>64</v>
      </c>
      <c r="E1" s="4" t="s">
        <v>2</v>
      </c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4"/>
      <c r="T1" s="4" t="s">
        <v>59</v>
      </c>
      <c r="U1" s="4" t="s">
        <v>59</v>
      </c>
      <c r="V1" s="4" t="s">
        <v>62</v>
      </c>
      <c r="W1" s="4" t="s">
        <v>60</v>
      </c>
      <c r="X1" s="4" t="s">
        <v>63</v>
      </c>
      <c r="Y1" s="4" t="s">
        <v>60</v>
      </c>
      <c r="Z1" s="4" t="s">
        <v>61</v>
      </c>
    </row>
    <row r="2" spans="1:26" ht="11.25">
      <c r="A2" s="2" t="s">
        <v>67</v>
      </c>
      <c r="B2" s="12" t="s">
        <v>76</v>
      </c>
      <c r="C2" s="2" t="s">
        <v>256</v>
      </c>
      <c r="D2" s="7" t="s">
        <v>5</v>
      </c>
      <c r="E2" s="7" t="s">
        <v>152</v>
      </c>
      <c r="F2" s="13">
        <v>2</v>
      </c>
      <c r="G2" s="10">
        <v>0.5</v>
      </c>
      <c r="H2" s="13">
        <v>1.5</v>
      </c>
      <c r="I2" s="10">
        <v>2</v>
      </c>
      <c r="J2" s="10">
        <v>1</v>
      </c>
      <c r="K2" s="10">
        <v>0</v>
      </c>
      <c r="L2" s="10">
        <v>0</v>
      </c>
      <c r="M2" s="10">
        <v>1</v>
      </c>
      <c r="N2" s="10">
        <v>0.5</v>
      </c>
      <c r="O2" s="10"/>
      <c r="P2" s="10"/>
      <c r="Q2" s="10"/>
      <c r="R2" s="10"/>
      <c r="S2" s="3"/>
      <c r="T2" s="3"/>
      <c r="U2" s="3">
        <f>(2+2+2+2+2+2+2+2+2+2+1+1.5+1+2+2)/15</f>
        <v>1.8333333333333333</v>
      </c>
      <c r="V2" s="3"/>
      <c r="W2" s="3"/>
      <c r="X2" s="3"/>
      <c r="Y2" s="3"/>
      <c r="Z2" s="3"/>
    </row>
    <row r="3" spans="1:26" ht="11.25">
      <c r="A3" s="2" t="s">
        <v>36</v>
      </c>
      <c r="B3" s="12" t="s">
        <v>77</v>
      </c>
      <c r="C3" s="2" t="s">
        <v>257</v>
      </c>
      <c r="D3" s="7" t="s">
        <v>5</v>
      </c>
      <c r="E3" s="7" t="s">
        <v>153</v>
      </c>
      <c r="F3" s="13">
        <v>0</v>
      </c>
      <c r="G3" s="10">
        <v>0.5</v>
      </c>
      <c r="H3" s="10">
        <v>0</v>
      </c>
      <c r="I3" s="14"/>
      <c r="J3" s="10">
        <v>1</v>
      </c>
      <c r="K3" s="10">
        <v>0</v>
      </c>
      <c r="L3" s="10">
        <v>0</v>
      </c>
      <c r="M3" s="14"/>
      <c r="N3" s="14"/>
      <c r="O3" s="10"/>
      <c r="P3" s="10"/>
      <c r="Q3" s="10"/>
      <c r="R3" s="10"/>
      <c r="S3" s="3"/>
      <c r="T3" s="3"/>
      <c r="U3" s="3">
        <f>(1+1+1+1+1+1+2+2+3)/9</f>
        <v>1.4444444444444444</v>
      </c>
      <c r="V3" s="3"/>
      <c r="W3" s="3"/>
      <c r="X3" s="3"/>
      <c r="Y3" s="3"/>
      <c r="Z3" s="3"/>
    </row>
    <row r="4" spans="1:26" ht="11.25">
      <c r="A4" s="2" t="s">
        <v>35</v>
      </c>
      <c r="B4" s="12" t="s">
        <v>77</v>
      </c>
      <c r="C4" s="2" t="s">
        <v>256</v>
      </c>
      <c r="D4" s="7" t="s">
        <v>5</v>
      </c>
      <c r="E4" s="7" t="s">
        <v>154</v>
      </c>
      <c r="F4" s="13">
        <v>1.5</v>
      </c>
      <c r="G4" s="10">
        <v>1.5</v>
      </c>
      <c r="H4" s="13">
        <v>1.5</v>
      </c>
      <c r="I4" s="10">
        <v>1</v>
      </c>
      <c r="J4" s="10">
        <v>1.5</v>
      </c>
      <c r="K4" s="10">
        <v>0</v>
      </c>
      <c r="L4" s="10">
        <v>1</v>
      </c>
      <c r="M4" s="10">
        <v>1.5</v>
      </c>
      <c r="N4" s="10">
        <v>1</v>
      </c>
      <c r="O4" s="10"/>
      <c r="P4" s="10"/>
      <c r="Q4" s="10"/>
      <c r="R4" s="10"/>
      <c r="S4" s="3"/>
      <c r="T4" s="3"/>
      <c r="U4" s="3">
        <f>(3+2+2+3+3+2+2+2+3+3+3+3+3+3+3+2)/16</f>
        <v>2.625</v>
      </c>
      <c r="V4" s="3"/>
      <c r="W4" s="3"/>
      <c r="X4" s="3"/>
      <c r="Y4" s="3"/>
      <c r="Z4" s="3"/>
    </row>
    <row r="5" spans="1:26" ht="11.25">
      <c r="A5" s="2" t="s">
        <v>50</v>
      </c>
      <c r="B5" s="12" t="s">
        <v>78</v>
      </c>
      <c r="C5" s="2" t="s">
        <v>257</v>
      </c>
      <c r="D5" s="7" t="s">
        <v>5</v>
      </c>
      <c r="E5" s="7" t="s">
        <v>155</v>
      </c>
      <c r="F5" s="13">
        <v>1.5</v>
      </c>
      <c r="G5" s="10">
        <v>0.5</v>
      </c>
      <c r="H5" s="14"/>
      <c r="I5" s="10">
        <v>1</v>
      </c>
      <c r="J5" s="10">
        <v>0.5</v>
      </c>
      <c r="K5" s="10">
        <v>0</v>
      </c>
      <c r="L5" s="10">
        <v>0</v>
      </c>
      <c r="M5" s="10">
        <v>2.5</v>
      </c>
      <c r="N5" s="10">
        <v>0</v>
      </c>
      <c r="O5" s="10"/>
      <c r="P5" s="10"/>
      <c r="Q5" s="10"/>
      <c r="R5" s="10"/>
      <c r="S5" s="3"/>
      <c r="T5" s="3"/>
      <c r="U5" s="3">
        <f>(1+1+2+1+1+1+1+2+2+2)/10</f>
        <v>1.4</v>
      </c>
      <c r="V5" s="3"/>
      <c r="W5" s="3"/>
      <c r="X5" s="3"/>
      <c r="Y5" s="3"/>
      <c r="Z5" s="3"/>
    </row>
    <row r="6" spans="1:26" ht="11.25">
      <c r="A6" s="2" t="s">
        <v>51</v>
      </c>
      <c r="B6" s="12" t="s">
        <v>79</v>
      </c>
      <c r="C6" s="2" t="s">
        <v>257</v>
      </c>
      <c r="D6" s="7" t="s">
        <v>5</v>
      </c>
      <c r="E6" s="7" t="s">
        <v>156</v>
      </c>
      <c r="F6" s="13">
        <v>1</v>
      </c>
      <c r="G6" s="10">
        <v>0</v>
      </c>
      <c r="H6" s="10">
        <v>1</v>
      </c>
      <c r="I6" s="10">
        <v>1.5</v>
      </c>
      <c r="J6" s="10">
        <v>1.5</v>
      </c>
      <c r="K6" s="10">
        <v>0</v>
      </c>
      <c r="L6" s="10">
        <v>0</v>
      </c>
      <c r="M6" s="14"/>
      <c r="N6" s="14"/>
      <c r="O6" s="10"/>
      <c r="P6" s="10"/>
      <c r="Q6" s="10"/>
      <c r="R6" s="10"/>
      <c r="S6" s="3"/>
      <c r="T6" s="3"/>
      <c r="U6" s="3">
        <f>(2+1.5+1.5+1.5+2+2+1+2+1.5)/9</f>
        <v>1.6666666666666667</v>
      </c>
      <c r="V6" s="3"/>
      <c r="W6" s="3"/>
      <c r="X6" s="3"/>
      <c r="Y6" s="3"/>
      <c r="Z6" s="3"/>
    </row>
    <row r="7" spans="1:26" ht="11.25">
      <c r="A7" s="2" t="s">
        <v>46</v>
      </c>
      <c r="B7" s="12" t="s">
        <v>80</v>
      </c>
      <c r="C7" s="2" t="s">
        <v>256</v>
      </c>
      <c r="D7" s="7" t="s">
        <v>5</v>
      </c>
      <c r="E7" s="7" t="s">
        <v>157</v>
      </c>
      <c r="F7" s="13">
        <v>1.5</v>
      </c>
      <c r="G7" s="10">
        <v>3</v>
      </c>
      <c r="H7" s="13">
        <v>1</v>
      </c>
      <c r="I7" s="14"/>
      <c r="J7" s="10">
        <v>0.5</v>
      </c>
      <c r="K7" s="10">
        <v>0</v>
      </c>
      <c r="L7" s="10">
        <v>0</v>
      </c>
      <c r="M7" s="10">
        <v>0</v>
      </c>
      <c r="N7" s="10">
        <v>0</v>
      </c>
      <c r="O7" s="10"/>
      <c r="P7" s="10"/>
      <c r="Q7" s="10"/>
      <c r="R7" s="10"/>
      <c r="S7" s="3"/>
      <c r="T7" s="3"/>
      <c r="U7" s="3">
        <f>(3+1+3+3+1.5+2+2.5+3+2+1+2+1+1+2)/14</f>
        <v>2</v>
      </c>
      <c r="V7" s="3"/>
      <c r="W7" s="3"/>
      <c r="X7" s="3"/>
      <c r="Y7" s="3"/>
      <c r="Z7" s="3"/>
    </row>
    <row r="8" spans="1:26" ht="11.25">
      <c r="A8" s="2" t="s">
        <v>49</v>
      </c>
      <c r="B8" s="12" t="s">
        <v>4</v>
      </c>
      <c r="C8" s="2" t="s">
        <v>256</v>
      </c>
      <c r="D8" s="7" t="s">
        <v>5</v>
      </c>
      <c r="E8" s="7" t="s">
        <v>158</v>
      </c>
      <c r="F8" s="13">
        <v>2</v>
      </c>
      <c r="G8" s="14"/>
      <c r="H8" s="13">
        <v>0</v>
      </c>
      <c r="I8" s="10">
        <v>3</v>
      </c>
      <c r="J8" s="10">
        <v>0</v>
      </c>
      <c r="K8" s="10">
        <v>1</v>
      </c>
      <c r="L8" s="10">
        <v>0</v>
      </c>
      <c r="M8" s="14"/>
      <c r="N8" s="14"/>
      <c r="O8" s="10"/>
      <c r="P8" s="10"/>
      <c r="Q8" s="10"/>
      <c r="R8" s="10"/>
      <c r="S8" s="3"/>
      <c r="T8" s="3"/>
      <c r="U8" s="3">
        <f>(3+2+1+2+2+2+2.5+2+3+2+2+1.5+2+1+1.5)/15</f>
        <v>1.9666666666666666</v>
      </c>
      <c r="V8" s="3"/>
      <c r="W8" s="3"/>
      <c r="X8" s="3"/>
      <c r="Y8" s="3"/>
      <c r="Z8" s="3"/>
    </row>
    <row r="9" spans="1:26" ht="11.25">
      <c r="A9" s="2" t="s">
        <v>81</v>
      </c>
      <c r="B9" s="12" t="s">
        <v>82</v>
      </c>
      <c r="C9" s="2" t="s">
        <v>257</v>
      </c>
      <c r="D9" s="7" t="s">
        <v>5</v>
      </c>
      <c r="E9" s="7" t="s">
        <v>159</v>
      </c>
      <c r="F9" s="13">
        <v>0.5</v>
      </c>
      <c r="G9" s="10">
        <v>0</v>
      </c>
      <c r="H9" s="10">
        <v>0</v>
      </c>
      <c r="I9" s="14"/>
      <c r="J9" s="10">
        <v>0.5</v>
      </c>
      <c r="K9" s="10">
        <v>0</v>
      </c>
      <c r="L9" s="10">
        <v>0</v>
      </c>
      <c r="M9" s="14"/>
      <c r="N9" s="14"/>
      <c r="O9" s="10"/>
      <c r="P9" s="10"/>
      <c r="Q9" s="10"/>
      <c r="R9" s="10"/>
      <c r="S9" s="3"/>
      <c r="T9" s="3"/>
      <c r="U9" s="3">
        <f>(1+1.5+1.5+2+2+1+2+3+2)/9</f>
        <v>1.7777777777777777</v>
      </c>
      <c r="V9" s="3"/>
      <c r="W9" s="3"/>
      <c r="X9" s="3"/>
      <c r="Y9" s="3"/>
      <c r="Z9" s="3"/>
    </row>
    <row r="10" spans="1:26" ht="11.25">
      <c r="A10" s="2" t="s">
        <v>7</v>
      </c>
      <c r="B10" s="12" t="s">
        <v>83</v>
      </c>
      <c r="C10" s="2" t="s">
        <v>256</v>
      </c>
      <c r="D10" s="7" t="s">
        <v>5</v>
      </c>
      <c r="E10" s="7" t="s">
        <v>160</v>
      </c>
      <c r="F10" s="13">
        <v>0</v>
      </c>
      <c r="G10" s="10">
        <v>2.5</v>
      </c>
      <c r="H10" s="13">
        <v>1</v>
      </c>
      <c r="I10" s="10">
        <v>1</v>
      </c>
      <c r="J10" s="10">
        <v>0.5</v>
      </c>
      <c r="K10" s="10">
        <v>0</v>
      </c>
      <c r="L10" s="10">
        <v>0</v>
      </c>
      <c r="M10" s="14"/>
      <c r="N10" s="14"/>
      <c r="O10" s="10"/>
      <c r="P10" s="10"/>
      <c r="Q10" s="10"/>
      <c r="R10" s="10"/>
      <c r="S10" s="3"/>
      <c r="T10" s="3"/>
      <c r="U10" s="3">
        <f>(2+1+1+2+2+2.5+2+1+2+1+2+1+1+1+1)/15</f>
        <v>1.5</v>
      </c>
      <c r="V10" s="3"/>
      <c r="W10" s="3"/>
      <c r="X10" s="3"/>
      <c r="Y10" s="3"/>
      <c r="Z10" s="3"/>
    </row>
    <row r="11" spans="1:26" ht="11.25">
      <c r="A11" s="2" t="s">
        <v>35</v>
      </c>
      <c r="B11" s="12" t="s">
        <v>84</v>
      </c>
      <c r="C11" s="2"/>
      <c r="D11" s="7" t="s">
        <v>5</v>
      </c>
      <c r="E11" s="7" t="s">
        <v>161</v>
      </c>
      <c r="F11" s="14"/>
      <c r="G11" s="14"/>
      <c r="H11" s="14"/>
      <c r="I11" s="14"/>
      <c r="J11" s="14"/>
      <c r="K11" s="14"/>
      <c r="L11" s="14"/>
      <c r="M11" s="14"/>
      <c r="N11" s="14"/>
      <c r="O11" s="10"/>
      <c r="P11" s="10"/>
      <c r="Q11" s="10"/>
      <c r="R11" s="10"/>
      <c r="S11" s="3"/>
      <c r="T11" s="3"/>
      <c r="U11" s="16"/>
      <c r="V11" s="3"/>
      <c r="W11" s="3"/>
      <c r="X11" s="3"/>
      <c r="Y11" s="3"/>
      <c r="Z11" s="3"/>
    </row>
    <row r="12" spans="1:26" ht="11.25">
      <c r="A12" s="2" t="s">
        <v>23</v>
      </c>
      <c r="B12" s="12" t="s">
        <v>85</v>
      </c>
      <c r="C12" s="2"/>
      <c r="D12" s="7" t="s">
        <v>5</v>
      </c>
      <c r="E12" s="7" t="s">
        <v>162</v>
      </c>
      <c r="F12" s="13">
        <v>1</v>
      </c>
      <c r="G12" s="10">
        <v>1.5</v>
      </c>
      <c r="H12" s="10">
        <v>2.5</v>
      </c>
      <c r="I12" s="10">
        <v>2.5</v>
      </c>
      <c r="J12" s="14"/>
      <c r="K12" s="14"/>
      <c r="L12" s="14"/>
      <c r="M12" s="10">
        <v>1</v>
      </c>
      <c r="N12" s="10">
        <v>0</v>
      </c>
      <c r="O12" s="10"/>
      <c r="P12" s="10"/>
      <c r="Q12" s="10"/>
      <c r="R12" s="10"/>
      <c r="S12" s="3"/>
      <c r="T12" s="3"/>
      <c r="U12" s="3">
        <f>(1+1.5+1+1+1+1+2+1+2+2)/10</f>
        <v>1.35</v>
      </c>
      <c r="V12" s="3"/>
      <c r="W12" s="3"/>
      <c r="X12" s="3"/>
      <c r="Y12" s="3"/>
      <c r="Z12" s="3"/>
    </row>
    <row r="13" spans="1:26" ht="11.25">
      <c r="A13" s="2" t="s">
        <v>8</v>
      </c>
      <c r="B13" s="12" t="s">
        <v>9</v>
      </c>
      <c r="C13" s="2" t="s">
        <v>258</v>
      </c>
      <c r="D13" s="7" t="s">
        <v>5</v>
      </c>
      <c r="E13" s="7" t="s">
        <v>10</v>
      </c>
      <c r="F13" s="13">
        <v>4</v>
      </c>
      <c r="G13" s="10">
        <v>1.5</v>
      </c>
      <c r="H13" s="10">
        <v>0.5</v>
      </c>
      <c r="I13" s="10">
        <v>3</v>
      </c>
      <c r="J13" s="10">
        <v>0.5</v>
      </c>
      <c r="K13" s="10">
        <v>1.5</v>
      </c>
      <c r="L13" s="10">
        <v>1.5</v>
      </c>
      <c r="M13" s="10">
        <v>1</v>
      </c>
      <c r="N13" s="10">
        <v>0</v>
      </c>
      <c r="O13" s="10"/>
      <c r="P13" s="10"/>
      <c r="Q13" s="10"/>
      <c r="R13" s="10"/>
      <c r="S13" s="3"/>
      <c r="T13" s="3"/>
      <c r="U13" s="3">
        <f>(2.5+2+2+2.5+2.5+2+3+2+1+3.5)/10</f>
        <v>2.3</v>
      </c>
      <c r="V13" s="3"/>
      <c r="W13" s="3"/>
      <c r="X13" s="3"/>
      <c r="Y13" s="3"/>
      <c r="Z13" s="3"/>
    </row>
    <row r="14" spans="1:26" ht="11.25">
      <c r="A14" s="2" t="s">
        <v>86</v>
      </c>
      <c r="B14" s="12" t="s">
        <v>9</v>
      </c>
      <c r="C14" s="2"/>
      <c r="D14" s="7" t="s">
        <v>5</v>
      </c>
      <c r="E14" s="7" t="s">
        <v>163</v>
      </c>
      <c r="F14" s="13">
        <v>0</v>
      </c>
      <c r="G14" s="14"/>
      <c r="H14" s="10">
        <v>1</v>
      </c>
      <c r="I14" s="14"/>
      <c r="J14" s="14"/>
      <c r="K14" s="14"/>
      <c r="L14" s="14"/>
      <c r="M14" s="14"/>
      <c r="N14" s="14"/>
      <c r="O14" s="10"/>
      <c r="P14" s="10"/>
      <c r="Q14" s="10"/>
      <c r="R14" s="10"/>
      <c r="S14" s="3"/>
      <c r="T14" s="3"/>
      <c r="U14" s="16"/>
      <c r="V14" s="3"/>
      <c r="W14" s="3"/>
      <c r="X14" s="3"/>
      <c r="Y14" s="3"/>
      <c r="Z14" s="3"/>
    </row>
    <row r="15" spans="1:26" ht="11.25">
      <c r="A15" s="2" t="s">
        <v>24</v>
      </c>
      <c r="B15" s="12" t="s">
        <v>12</v>
      </c>
      <c r="C15" s="2" t="s">
        <v>258</v>
      </c>
      <c r="D15" s="7" t="s">
        <v>5</v>
      </c>
      <c r="E15" s="7" t="s">
        <v>164</v>
      </c>
      <c r="F15" s="13">
        <v>3</v>
      </c>
      <c r="G15" s="10">
        <v>3</v>
      </c>
      <c r="H15" s="10">
        <v>3</v>
      </c>
      <c r="I15" s="10">
        <v>2</v>
      </c>
      <c r="J15" s="10">
        <v>1</v>
      </c>
      <c r="K15" s="10">
        <v>1</v>
      </c>
      <c r="L15" s="10">
        <v>0</v>
      </c>
      <c r="M15" s="10">
        <v>3</v>
      </c>
      <c r="N15" s="10">
        <v>0</v>
      </c>
      <c r="O15" s="10"/>
      <c r="P15" s="10"/>
      <c r="Q15" s="10"/>
      <c r="R15" s="10"/>
      <c r="S15" s="3"/>
      <c r="T15" s="3"/>
      <c r="U15" s="3">
        <f>(2+1+1+2+2+1.5+1.5+1+1.5)/9</f>
        <v>1.5</v>
      </c>
      <c r="V15" s="3"/>
      <c r="W15" s="3"/>
      <c r="X15" s="3"/>
      <c r="Y15" s="3"/>
      <c r="Z15" s="3"/>
    </row>
    <row r="16" spans="1:26" ht="11.25">
      <c r="A16" s="2" t="s">
        <v>14</v>
      </c>
      <c r="B16" s="12" t="s">
        <v>15</v>
      </c>
      <c r="C16" s="2" t="s">
        <v>258</v>
      </c>
      <c r="D16" s="7" t="s">
        <v>5</v>
      </c>
      <c r="E16" s="7" t="s">
        <v>16</v>
      </c>
      <c r="F16" s="13">
        <v>3.5</v>
      </c>
      <c r="G16" s="10">
        <v>0</v>
      </c>
      <c r="H16" s="10">
        <v>0</v>
      </c>
      <c r="I16" s="10">
        <v>1</v>
      </c>
      <c r="J16" s="10">
        <v>0</v>
      </c>
      <c r="K16" s="10">
        <v>0.5</v>
      </c>
      <c r="L16" s="10">
        <v>0</v>
      </c>
      <c r="M16" s="10">
        <v>0.5</v>
      </c>
      <c r="N16" s="10">
        <v>0.5</v>
      </c>
      <c r="O16" s="10"/>
      <c r="P16" s="10"/>
      <c r="Q16" s="10"/>
      <c r="R16" s="10"/>
      <c r="S16" s="3"/>
      <c r="T16" s="3"/>
      <c r="U16" s="3">
        <f>(2+1+1.5+2+2+1.5+3+1+2)/9</f>
        <v>1.7777777777777777</v>
      </c>
      <c r="V16" s="3"/>
      <c r="W16" s="3"/>
      <c r="X16" s="3"/>
      <c r="Y16" s="3"/>
      <c r="Z16" s="3"/>
    </row>
    <row r="17" spans="1:26" ht="11.25">
      <c r="A17" s="2" t="s">
        <v>20</v>
      </c>
      <c r="B17" s="12" t="s">
        <v>21</v>
      </c>
      <c r="C17" s="2" t="s">
        <v>258</v>
      </c>
      <c r="D17" s="7" t="s">
        <v>5</v>
      </c>
      <c r="E17" s="7" t="s">
        <v>22</v>
      </c>
      <c r="F17" s="13">
        <v>1</v>
      </c>
      <c r="G17" s="10">
        <v>0</v>
      </c>
      <c r="H17" s="10">
        <v>0</v>
      </c>
      <c r="I17" s="10">
        <v>1</v>
      </c>
      <c r="J17" s="10">
        <v>1</v>
      </c>
      <c r="K17" s="10">
        <v>0</v>
      </c>
      <c r="L17" s="10">
        <v>0</v>
      </c>
      <c r="M17" s="10">
        <v>0.5</v>
      </c>
      <c r="N17" s="10">
        <v>0</v>
      </c>
      <c r="O17" s="10"/>
      <c r="P17" s="10"/>
      <c r="Q17" s="10"/>
      <c r="R17" s="10"/>
      <c r="S17" s="3"/>
      <c r="T17" s="3"/>
      <c r="U17" s="3">
        <f>(2+1+1+2.5+2+1.5+1+2+1)/9</f>
        <v>1.5555555555555556</v>
      </c>
      <c r="V17" s="3"/>
      <c r="W17" s="3"/>
      <c r="X17" s="3"/>
      <c r="Y17" s="3"/>
      <c r="Z17" s="3"/>
    </row>
    <row r="18" spans="1:26" ht="11.25">
      <c r="A18" s="2" t="s">
        <v>87</v>
      </c>
      <c r="B18" s="12" t="s">
        <v>88</v>
      </c>
      <c r="C18" s="2"/>
      <c r="D18" s="7" t="s">
        <v>5</v>
      </c>
      <c r="E18" s="7" t="s">
        <v>165</v>
      </c>
      <c r="F18" s="13">
        <v>0</v>
      </c>
      <c r="G18" s="10">
        <v>0.5</v>
      </c>
      <c r="H18" s="14"/>
      <c r="I18" s="14"/>
      <c r="J18" s="14"/>
      <c r="K18" s="14"/>
      <c r="L18" s="14"/>
      <c r="M18" s="14"/>
      <c r="N18" s="14"/>
      <c r="O18" s="10"/>
      <c r="P18" s="10"/>
      <c r="Q18" s="10"/>
      <c r="R18" s="10"/>
      <c r="S18" s="3"/>
      <c r="T18" s="3"/>
      <c r="U18" s="16"/>
      <c r="V18" s="3"/>
      <c r="W18" s="3"/>
      <c r="X18" s="3"/>
      <c r="Y18" s="3"/>
      <c r="Z18" s="3"/>
    </row>
    <row r="19" spans="1:26" ht="11.25">
      <c r="A19" s="2" t="s">
        <v>50</v>
      </c>
      <c r="B19" s="12" t="s">
        <v>89</v>
      </c>
      <c r="C19" s="2"/>
      <c r="D19" s="7" t="s">
        <v>5</v>
      </c>
      <c r="E19" s="7" t="s">
        <v>166</v>
      </c>
      <c r="F19" s="14"/>
      <c r="G19" s="14"/>
      <c r="H19" s="14"/>
      <c r="I19" s="14"/>
      <c r="J19" s="14"/>
      <c r="K19" s="14"/>
      <c r="L19" s="14"/>
      <c r="M19" s="14"/>
      <c r="N19" s="14"/>
      <c r="O19" s="10"/>
      <c r="P19" s="10"/>
      <c r="Q19" s="10"/>
      <c r="R19" s="10"/>
      <c r="S19" s="3"/>
      <c r="T19" s="3"/>
      <c r="U19" s="16"/>
      <c r="V19" s="3"/>
      <c r="W19" s="3"/>
      <c r="X19" s="3"/>
      <c r="Y19" s="3"/>
      <c r="Z19" s="3"/>
    </row>
    <row r="20" spans="1:26" ht="11.25">
      <c r="A20" s="2" t="s">
        <v>23</v>
      </c>
      <c r="B20" s="12" t="s">
        <v>90</v>
      </c>
      <c r="C20" s="2"/>
      <c r="D20" s="7" t="s">
        <v>5</v>
      </c>
      <c r="E20" s="7" t="s">
        <v>167</v>
      </c>
      <c r="F20" s="13">
        <v>0.5</v>
      </c>
      <c r="G20" s="10">
        <v>0</v>
      </c>
      <c r="H20" s="14"/>
      <c r="I20" s="14"/>
      <c r="J20" s="14"/>
      <c r="K20" s="14"/>
      <c r="L20" s="14"/>
      <c r="M20" s="14"/>
      <c r="N20" s="14"/>
      <c r="O20" s="10"/>
      <c r="P20" s="10"/>
      <c r="Q20" s="10"/>
      <c r="R20" s="10"/>
      <c r="S20" s="3"/>
      <c r="T20" s="3"/>
      <c r="U20" s="16"/>
      <c r="V20" s="3"/>
      <c r="W20" s="3"/>
      <c r="X20" s="3"/>
      <c r="Y20" s="3"/>
      <c r="Z20" s="3"/>
    </row>
    <row r="21" spans="1:26" ht="11.25">
      <c r="A21" s="2" t="s">
        <v>43</v>
      </c>
      <c r="B21" s="12" t="s">
        <v>91</v>
      </c>
      <c r="C21" s="2"/>
      <c r="D21" s="7" t="s">
        <v>5</v>
      </c>
      <c r="E21" s="7" t="s">
        <v>168</v>
      </c>
      <c r="F21" s="13">
        <v>2</v>
      </c>
      <c r="G21" s="10">
        <v>0</v>
      </c>
      <c r="H21" s="14"/>
      <c r="I21" s="14"/>
      <c r="J21" s="14"/>
      <c r="K21" s="14"/>
      <c r="L21" s="14"/>
      <c r="M21" s="14"/>
      <c r="N21" s="14"/>
      <c r="O21" s="10"/>
      <c r="P21" s="10"/>
      <c r="Q21" s="10"/>
      <c r="R21" s="10"/>
      <c r="S21" s="3"/>
      <c r="T21" s="3"/>
      <c r="U21" s="16"/>
      <c r="V21" s="3"/>
      <c r="W21" s="3"/>
      <c r="X21" s="3"/>
      <c r="Y21" s="3"/>
      <c r="Z21" s="3"/>
    </row>
    <row r="22" spans="1:26" ht="11.25">
      <c r="A22" s="2" t="s">
        <v>92</v>
      </c>
      <c r="B22" s="12" t="s">
        <v>93</v>
      </c>
      <c r="C22" s="2" t="s">
        <v>258</v>
      </c>
      <c r="D22" s="7" t="s">
        <v>5</v>
      </c>
      <c r="E22" s="7" t="s">
        <v>169</v>
      </c>
      <c r="F22" s="13">
        <v>3.5</v>
      </c>
      <c r="G22" s="10">
        <v>4.5</v>
      </c>
      <c r="H22" s="10">
        <v>4</v>
      </c>
      <c r="I22" s="10">
        <v>4</v>
      </c>
      <c r="J22" s="10">
        <v>0</v>
      </c>
      <c r="K22" s="10">
        <v>0.5</v>
      </c>
      <c r="L22" s="10">
        <v>0.5</v>
      </c>
      <c r="M22" s="10">
        <v>1.5</v>
      </c>
      <c r="N22" s="10">
        <v>1</v>
      </c>
      <c r="O22" s="10"/>
      <c r="P22" s="10"/>
      <c r="Q22" s="10"/>
      <c r="R22" s="10"/>
      <c r="S22" s="3"/>
      <c r="T22" s="3"/>
      <c r="U22" s="3">
        <f>(2+1+2+1+2.5+2+2.5+2)/8</f>
        <v>1.875</v>
      </c>
      <c r="V22" s="3"/>
      <c r="W22" s="3"/>
      <c r="X22" s="3"/>
      <c r="Y22" s="3"/>
      <c r="Z22" s="3"/>
    </row>
    <row r="23" spans="1:26" ht="11.25">
      <c r="A23" s="2" t="s">
        <v>8</v>
      </c>
      <c r="B23" s="12" t="s">
        <v>94</v>
      </c>
      <c r="C23" s="2" t="s">
        <v>256</v>
      </c>
      <c r="D23" s="7" t="s">
        <v>5</v>
      </c>
      <c r="E23" s="7" t="s">
        <v>170</v>
      </c>
      <c r="F23" s="13">
        <v>2</v>
      </c>
      <c r="G23" s="10">
        <v>0</v>
      </c>
      <c r="H23" s="13">
        <v>1</v>
      </c>
      <c r="I23" s="14"/>
      <c r="J23" s="10">
        <v>0.5</v>
      </c>
      <c r="K23" s="10">
        <v>0</v>
      </c>
      <c r="L23" s="10">
        <v>0</v>
      </c>
      <c r="M23" s="14"/>
      <c r="N23" s="14"/>
      <c r="O23" s="10"/>
      <c r="P23" s="10"/>
      <c r="Q23" s="10"/>
      <c r="R23" s="10"/>
      <c r="S23" s="3"/>
      <c r="T23" s="3"/>
      <c r="U23" s="3">
        <f>(2+2+1+2+2+1+2+2+2+2.5+2+2+2+2+2+2)/16</f>
        <v>1.90625</v>
      </c>
      <c r="V23" s="3"/>
      <c r="W23" s="3"/>
      <c r="X23" s="3"/>
      <c r="Y23" s="3"/>
      <c r="Z23" s="3"/>
    </row>
    <row r="24" spans="1:26" ht="11.25">
      <c r="A24" s="2" t="s">
        <v>24</v>
      </c>
      <c r="B24" s="12" t="s">
        <v>25</v>
      </c>
      <c r="C24" s="2" t="s">
        <v>258</v>
      </c>
      <c r="D24" s="7" t="s">
        <v>5</v>
      </c>
      <c r="E24" s="7" t="s">
        <v>26</v>
      </c>
      <c r="F24" s="13">
        <v>2</v>
      </c>
      <c r="G24" s="14"/>
      <c r="H24" s="10">
        <v>1.5</v>
      </c>
      <c r="I24" s="10">
        <v>3</v>
      </c>
      <c r="J24" s="10">
        <v>0.5</v>
      </c>
      <c r="K24" s="10">
        <v>0</v>
      </c>
      <c r="L24" s="10">
        <v>0</v>
      </c>
      <c r="M24" s="10">
        <v>0.5</v>
      </c>
      <c r="N24" s="10">
        <v>0</v>
      </c>
      <c r="O24" s="10"/>
      <c r="P24" s="10"/>
      <c r="Q24" s="10"/>
      <c r="R24" s="10"/>
      <c r="S24" s="3"/>
      <c r="T24" s="3"/>
      <c r="U24" s="3">
        <f>(2+2+1+1+2+1.5+1+2+1+1.5)/10</f>
        <v>1.5</v>
      </c>
      <c r="V24" s="3"/>
      <c r="W24" s="3"/>
      <c r="X24" s="3"/>
      <c r="Y24" s="3"/>
      <c r="Z24" s="3" t="s">
        <v>255</v>
      </c>
    </row>
    <row r="25" spans="1:26" ht="11.25">
      <c r="A25" s="2" t="s">
        <v>95</v>
      </c>
      <c r="B25" s="12" t="s">
        <v>96</v>
      </c>
      <c r="C25" s="2" t="s">
        <v>257</v>
      </c>
      <c r="D25" s="7" t="s">
        <v>5</v>
      </c>
      <c r="E25" s="7" t="s">
        <v>171</v>
      </c>
      <c r="F25" s="13">
        <v>0.5</v>
      </c>
      <c r="G25" s="10">
        <v>0</v>
      </c>
      <c r="H25" s="10">
        <v>1</v>
      </c>
      <c r="I25" s="10">
        <v>1.25</v>
      </c>
      <c r="J25" s="10">
        <v>1</v>
      </c>
      <c r="K25" s="10">
        <v>0</v>
      </c>
      <c r="L25" s="10">
        <v>0</v>
      </c>
      <c r="M25" s="14"/>
      <c r="N25" s="14"/>
      <c r="O25" s="10"/>
      <c r="P25" s="10"/>
      <c r="Q25" s="10"/>
      <c r="R25" s="10"/>
      <c r="S25" s="3"/>
      <c r="T25" s="3"/>
      <c r="U25" s="3">
        <f>(2+1+1.5+2+1.5+1+2+1+2+2)/10</f>
        <v>1.6</v>
      </c>
      <c r="V25" s="3"/>
      <c r="W25" s="3"/>
      <c r="X25" s="3"/>
      <c r="Y25" s="3"/>
      <c r="Z25" s="3"/>
    </row>
    <row r="26" spans="1:26" ht="11.25">
      <c r="A26" s="2" t="s">
        <v>97</v>
      </c>
      <c r="B26" s="12" t="s">
        <v>98</v>
      </c>
      <c r="C26" s="2" t="s">
        <v>257</v>
      </c>
      <c r="D26" s="7" t="s">
        <v>5</v>
      </c>
      <c r="E26" s="7" t="s">
        <v>172</v>
      </c>
      <c r="F26" s="13">
        <v>1</v>
      </c>
      <c r="G26" s="10">
        <v>0</v>
      </c>
      <c r="H26" s="10">
        <v>1</v>
      </c>
      <c r="I26" s="10">
        <v>2</v>
      </c>
      <c r="J26" s="10">
        <v>0</v>
      </c>
      <c r="K26" s="10">
        <v>0</v>
      </c>
      <c r="L26" s="10">
        <v>0</v>
      </c>
      <c r="M26" s="10">
        <v>0.5</v>
      </c>
      <c r="N26" s="10">
        <v>1</v>
      </c>
      <c r="O26" s="10"/>
      <c r="P26" s="10"/>
      <c r="Q26" s="10"/>
      <c r="R26" s="10"/>
      <c r="S26" s="3"/>
      <c r="T26" s="3"/>
      <c r="U26" s="3">
        <f>(2+1.5+1.5+1.5+2+2+1+2+1.5)/9</f>
        <v>1.6666666666666667</v>
      </c>
      <c r="V26" s="3"/>
      <c r="W26" s="3"/>
      <c r="X26" s="3"/>
      <c r="Y26" s="3"/>
      <c r="Z26" s="3"/>
    </row>
    <row r="27" spans="1:26" ht="11.25">
      <c r="A27" s="2" t="s">
        <v>13</v>
      </c>
      <c r="B27" s="12" t="s">
        <v>99</v>
      </c>
      <c r="C27" s="2" t="s">
        <v>256</v>
      </c>
      <c r="D27" s="7" t="s">
        <v>5</v>
      </c>
      <c r="E27" s="7" t="s">
        <v>173</v>
      </c>
      <c r="F27" s="13">
        <v>2</v>
      </c>
      <c r="G27" s="10">
        <v>0</v>
      </c>
      <c r="H27" s="13">
        <v>1.5</v>
      </c>
      <c r="I27" s="14"/>
      <c r="J27" s="10">
        <v>0</v>
      </c>
      <c r="K27" s="10">
        <v>0</v>
      </c>
      <c r="L27" s="10">
        <v>0</v>
      </c>
      <c r="M27" s="14"/>
      <c r="N27" s="14"/>
      <c r="O27" s="10"/>
      <c r="P27" s="10"/>
      <c r="Q27" s="10"/>
      <c r="R27" s="10"/>
      <c r="S27" s="3"/>
      <c r="T27" s="3"/>
      <c r="U27" s="3">
        <f>(3+3+2+2+3+3+3+2+2+2+2.5+2.5+2+2+3)/15</f>
        <v>2.466666666666667</v>
      </c>
      <c r="V27" s="3"/>
      <c r="W27" s="3"/>
      <c r="X27" s="3"/>
      <c r="Y27" s="3"/>
      <c r="Z27" s="3"/>
    </row>
    <row r="28" spans="1:26" ht="11.25">
      <c r="A28" s="2" t="s">
        <v>100</v>
      </c>
      <c r="B28" s="12" t="s">
        <v>101</v>
      </c>
      <c r="C28" s="2" t="s">
        <v>257</v>
      </c>
      <c r="D28" s="7" t="s">
        <v>5</v>
      </c>
      <c r="E28" s="7" t="s">
        <v>174</v>
      </c>
      <c r="F28" s="13">
        <v>1.5</v>
      </c>
      <c r="G28" s="10">
        <v>0</v>
      </c>
      <c r="H28" s="10">
        <v>1</v>
      </c>
      <c r="I28" s="10">
        <v>0.5</v>
      </c>
      <c r="J28" s="10">
        <v>1</v>
      </c>
      <c r="K28" s="10">
        <v>0</v>
      </c>
      <c r="L28" s="10">
        <v>0</v>
      </c>
      <c r="M28" s="10">
        <v>1</v>
      </c>
      <c r="N28" s="10">
        <v>0</v>
      </c>
      <c r="O28" s="10"/>
      <c r="P28" s="10"/>
      <c r="Q28" s="10"/>
      <c r="R28" s="10"/>
      <c r="S28" s="3"/>
      <c r="T28" s="3"/>
      <c r="U28" s="3">
        <f>(2+1.5+1.5+3+1+2+2+2+2)/9</f>
        <v>1.8888888888888888</v>
      </c>
      <c r="V28" s="3"/>
      <c r="W28" s="3"/>
      <c r="X28" s="3"/>
      <c r="Y28" s="3"/>
      <c r="Z28" s="3"/>
    </row>
    <row r="29" spans="1:26" ht="11.25">
      <c r="A29" s="2" t="s">
        <v>102</v>
      </c>
      <c r="B29" s="12" t="s">
        <v>103</v>
      </c>
      <c r="C29" s="2"/>
      <c r="D29" s="7" t="s">
        <v>5</v>
      </c>
      <c r="E29" s="7" t="s">
        <v>175</v>
      </c>
      <c r="F29" s="13">
        <v>0.5</v>
      </c>
      <c r="G29" s="14"/>
      <c r="H29" s="10">
        <v>0</v>
      </c>
      <c r="I29" s="14"/>
      <c r="J29" s="14"/>
      <c r="K29" s="14"/>
      <c r="L29" s="14"/>
      <c r="M29" s="14"/>
      <c r="N29" s="14"/>
      <c r="O29" s="10"/>
      <c r="P29" s="10"/>
      <c r="Q29" s="10"/>
      <c r="R29" s="10"/>
      <c r="S29" s="3"/>
      <c r="T29" s="3"/>
      <c r="U29" s="16"/>
      <c r="V29" s="3"/>
      <c r="W29" s="3"/>
      <c r="X29" s="3"/>
      <c r="Y29" s="3"/>
      <c r="Z29" s="3"/>
    </row>
    <row r="30" spans="1:26" ht="11.25">
      <c r="A30" s="2" t="s">
        <v>3</v>
      </c>
      <c r="B30" s="12" t="s">
        <v>27</v>
      </c>
      <c r="C30" s="2"/>
      <c r="D30" s="7" t="s">
        <v>5</v>
      </c>
      <c r="E30" s="7" t="s">
        <v>28</v>
      </c>
      <c r="F30" s="13">
        <v>2.5</v>
      </c>
      <c r="G30" s="10">
        <v>2.5</v>
      </c>
      <c r="H30" s="14"/>
      <c r="I30" s="10">
        <v>2.5</v>
      </c>
      <c r="J30" s="14"/>
      <c r="K30" s="14"/>
      <c r="L30" s="14"/>
      <c r="M30" s="14"/>
      <c r="N30" s="14"/>
      <c r="O30" s="10"/>
      <c r="P30" s="10"/>
      <c r="Q30" s="10"/>
      <c r="R30" s="10"/>
      <c r="S30" s="3"/>
      <c r="T30" s="3"/>
      <c r="U30" s="16"/>
      <c r="V30" s="3"/>
      <c r="W30" s="3"/>
      <c r="X30" s="3"/>
      <c r="Y30" s="3"/>
      <c r="Z30" s="3"/>
    </row>
    <row r="31" spans="1:26" ht="11.25">
      <c r="A31" s="2" t="s">
        <v>24</v>
      </c>
      <c r="B31" s="12" t="s">
        <v>104</v>
      </c>
      <c r="C31" s="2"/>
      <c r="D31" s="7" t="s">
        <v>5</v>
      </c>
      <c r="E31" s="7" t="s">
        <v>176</v>
      </c>
      <c r="F31" s="14"/>
      <c r="G31" s="10">
        <v>1.5</v>
      </c>
      <c r="H31" s="14"/>
      <c r="I31" s="14" t="s">
        <v>255</v>
      </c>
      <c r="J31" s="14"/>
      <c r="K31" s="10">
        <v>0</v>
      </c>
      <c r="L31" s="14"/>
      <c r="M31" s="14"/>
      <c r="N31" s="14"/>
      <c r="O31" s="10"/>
      <c r="P31" s="10"/>
      <c r="Q31" s="10"/>
      <c r="R31" s="10"/>
      <c r="S31" s="3"/>
      <c r="T31" s="3"/>
      <c r="U31" s="16"/>
      <c r="V31" s="3"/>
      <c r="W31" s="3"/>
      <c r="X31" s="3"/>
      <c r="Y31" s="3"/>
      <c r="Z31" s="3"/>
    </row>
    <row r="32" spans="1:26" ht="11.25">
      <c r="A32" s="2" t="s">
        <v>105</v>
      </c>
      <c r="B32" s="12" t="s">
        <v>106</v>
      </c>
      <c r="C32" s="2" t="s">
        <v>257</v>
      </c>
      <c r="D32" s="7" t="s">
        <v>5</v>
      </c>
      <c r="E32" s="7" t="s">
        <v>177</v>
      </c>
      <c r="F32" s="14"/>
      <c r="G32" s="14"/>
      <c r="H32" s="10">
        <v>0</v>
      </c>
      <c r="I32" s="10">
        <v>2.75</v>
      </c>
      <c r="J32" s="10">
        <v>1</v>
      </c>
      <c r="K32" s="10">
        <v>0.5</v>
      </c>
      <c r="L32" s="10">
        <v>0</v>
      </c>
      <c r="M32" s="14"/>
      <c r="N32" s="14"/>
      <c r="O32" s="10"/>
      <c r="P32" s="10"/>
      <c r="Q32" s="10"/>
      <c r="R32" s="10"/>
      <c r="S32" s="3"/>
      <c r="T32" s="3"/>
      <c r="U32" s="3">
        <f>(2+1.5+1+1.5+1+1+2.5+2+2.5+2.5)/10</f>
        <v>1.75</v>
      </c>
      <c r="V32" s="3"/>
      <c r="W32" s="3"/>
      <c r="X32" s="3"/>
      <c r="Y32" s="3"/>
      <c r="Z32" s="3"/>
    </row>
    <row r="33" spans="1:26" ht="11.25">
      <c r="A33" s="2" t="s">
        <v>107</v>
      </c>
      <c r="B33" s="12" t="s">
        <v>108</v>
      </c>
      <c r="C33" s="2"/>
      <c r="D33" s="7" t="s">
        <v>5</v>
      </c>
      <c r="E33" s="7" t="s">
        <v>178</v>
      </c>
      <c r="F33" s="14"/>
      <c r="G33" s="14"/>
      <c r="H33" s="14"/>
      <c r="I33" s="14"/>
      <c r="J33" s="14"/>
      <c r="K33" s="14"/>
      <c r="L33" s="14"/>
      <c r="M33" s="14"/>
      <c r="N33" s="14"/>
      <c r="O33" s="10"/>
      <c r="P33" s="10"/>
      <c r="Q33" s="10"/>
      <c r="R33" s="10"/>
      <c r="S33" s="3"/>
      <c r="T33" s="3"/>
      <c r="U33" s="16"/>
      <c r="V33" s="3"/>
      <c r="W33" s="3"/>
      <c r="X33" s="3"/>
      <c r="Y33" s="3"/>
      <c r="Z33" s="3"/>
    </row>
    <row r="34" spans="1:26" ht="11.25">
      <c r="A34" s="2" t="s">
        <v>20</v>
      </c>
      <c r="B34" s="12" t="s">
        <v>109</v>
      </c>
      <c r="C34" s="2" t="s">
        <v>257</v>
      </c>
      <c r="D34" s="7" t="s">
        <v>5</v>
      </c>
      <c r="E34" s="7" t="s">
        <v>179</v>
      </c>
      <c r="F34" s="13">
        <v>1.5</v>
      </c>
      <c r="G34" s="10">
        <v>2</v>
      </c>
      <c r="H34" s="10">
        <v>1.5</v>
      </c>
      <c r="I34" s="10">
        <v>0.5</v>
      </c>
      <c r="J34" s="10">
        <v>0</v>
      </c>
      <c r="K34" s="10">
        <v>1</v>
      </c>
      <c r="L34" s="10">
        <v>0</v>
      </c>
      <c r="M34" s="14"/>
      <c r="N34" s="14"/>
      <c r="O34" s="10"/>
      <c r="P34" s="10"/>
      <c r="Q34" s="10"/>
      <c r="R34" s="10"/>
      <c r="S34" s="3"/>
      <c r="T34" s="3"/>
      <c r="U34" s="3">
        <f>(3+3.5+3+2.5+2.5+3+3.5+4+4.5)/9</f>
        <v>3.2777777777777777</v>
      </c>
      <c r="V34" s="3"/>
      <c r="W34" s="3"/>
      <c r="X34" s="3"/>
      <c r="Y34" s="3"/>
      <c r="Z34" s="3"/>
    </row>
    <row r="35" spans="1:26" ht="11.25">
      <c r="A35" s="2" t="s">
        <v>50</v>
      </c>
      <c r="B35" s="12" t="s">
        <v>110</v>
      </c>
      <c r="C35" s="2" t="s">
        <v>259</v>
      </c>
      <c r="D35" s="7" t="s">
        <v>5</v>
      </c>
      <c r="E35" s="7" t="s">
        <v>180</v>
      </c>
      <c r="F35" s="13">
        <v>3</v>
      </c>
      <c r="G35" s="10">
        <v>2</v>
      </c>
      <c r="H35" s="10">
        <v>2.5</v>
      </c>
      <c r="I35" s="10">
        <v>3</v>
      </c>
      <c r="J35" s="10">
        <v>1.5</v>
      </c>
      <c r="K35" s="10">
        <v>0</v>
      </c>
      <c r="L35" s="10">
        <v>0.5</v>
      </c>
      <c r="M35" s="14"/>
      <c r="N35" s="14"/>
      <c r="O35" s="10"/>
      <c r="P35" s="10"/>
      <c r="Q35" s="10"/>
      <c r="R35" s="10"/>
      <c r="S35" s="3"/>
      <c r="T35" s="3"/>
      <c r="U35" s="3">
        <f>(1+2+2+3+2+2+3+3+3+1)/10</f>
        <v>2.2</v>
      </c>
      <c r="V35" s="3"/>
      <c r="W35" s="3"/>
      <c r="X35" s="3"/>
      <c r="Y35" s="3"/>
      <c r="Z35" s="3"/>
    </row>
    <row r="36" spans="1:26" ht="11.25">
      <c r="A36" s="2" t="s">
        <v>32</v>
      </c>
      <c r="B36" s="12" t="s">
        <v>33</v>
      </c>
      <c r="C36" s="2"/>
      <c r="D36" s="7" t="s">
        <v>5</v>
      </c>
      <c r="E36" s="7" t="s">
        <v>34</v>
      </c>
      <c r="F36" s="14"/>
      <c r="G36" s="14"/>
      <c r="H36" s="14"/>
      <c r="I36" s="14"/>
      <c r="J36" s="14"/>
      <c r="K36" s="14"/>
      <c r="L36" s="14"/>
      <c r="M36" s="14"/>
      <c r="N36" s="14"/>
      <c r="O36" s="10"/>
      <c r="P36" s="10"/>
      <c r="Q36" s="10"/>
      <c r="R36" s="10"/>
      <c r="S36" s="3"/>
      <c r="T36" s="3"/>
      <c r="U36" s="16"/>
      <c r="V36" s="3"/>
      <c r="W36" s="3"/>
      <c r="X36" s="3"/>
      <c r="Y36" s="3"/>
      <c r="Z36" s="3"/>
    </row>
    <row r="37" spans="1:26" ht="11.25">
      <c r="A37" s="2" t="s">
        <v>111</v>
      </c>
      <c r="B37" s="12" t="s">
        <v>112</v>
      </c>
      <c r="C37" s="2" t="s">
        <v>259</v>
      </c>
      <c r="D37" s="7" t="s">
        <v>5</v>
      </c>
      <c r="E37" s="7" t="s">
        <v>181</v>
      </c>
      <c r="F37" s="13">
        <v>2</v>
      </c>
      <c r="G37" s="10">
        <v>1.5</v>
      </c>
      <c r="H37" s="10">
        <v>2.5</v>
      </c>
      <c r="I37" s="10">
        <v>3.5</v>
      </c>
      <c r="J37" s="10">
        <v>1.5</v>
      </c>
      <c r="K37" s="10">
        <v>1</v>
      </c>
      <c r="L37" s="10">
        <v>0.5</v>
      </c>
      <c r="M37" s="14"/>
      <c r="N37" s="14"/>
      <c r="O37" s="10"/>
      <c r="P37" s="10"/>
      <c r="Q37" s="10"/>
      <c r="R37" s="10"/>
      <c r="S37" s="3"/>
      <c r="T37" s="3"/>
      <c r="U37" s="10">
        <f>(2+1+2+2+1+2+3+3+2+2)/10</f>
        <v>2</v>
      </c>
      <c r="V37" s="3"/>
      <c r="W37" s="3"/>
      <c r="X37" s="3"/>
      <c r="Y37" s="3"/>
      <c r="Z37" s="3"/>
    </row>
    <row r="38" spans="1:26" ht="11.25">
      <c r="A38" s="2" t="s">
        <v>8</v>
      </c>
      <c r="B38" s="12" t="s">
        <v>113</v>
      </c>
      <c r="C38" s="2" t="s">
        <v>259</v>
      </c>
      <c r="D38" s="7" t="s">
        <v>5</v>
      </c>
      <c r="E38" s="7" t="s">
        <v>182</v>
      </c>
      <c r="F38" s="13">
        <v>3.5</v>
      </c>
      <c r="G38" s="10">
        <v>2</v>
      </c>
      <c r="H38" s="10">
        <v>4.5</v>
      </c>
      <c r="I38" s="10">
        <v>3</v>
      </c>
      <c r="J38" s="10">
        <v>3.5</v>
      </c>
      <c r="K38" s="10">
        <v>2.5</v>
      </c>
      <c r="L38" s="10">
        <v>1.5</v>
      </c>
      <c r="M38" s="10">
        <v>3</v>
      </c>
      <c r="N38" s="10">
        <v>3</v>
      </c>
      <c r="O38" s="10"/>
      <c r="P38" s="10"/>
      <c r="Q38" s="10"/>
      <c r="R38" s="10"/>
      <c r="S38" s="3"/>
      <c r="T38" s="3"/>
      <c r="U38" s="3">
        <f>(1+2+2+1+1+1)/6</f>
        <v>1.3333333333333333</v>
      </c>
      <c r="V38" s="3"/>
      <c r="W38" s="3"/>
      <c r="X38" s="3"/>
      <c r="Y38" s="3"/>
      <c r="Z38" s="3"/>
    </row>
    <row r="39" spans="1:26" ht="11.25">
      <c r="A39" s="2" t="s">
        <v>42</v>
      </c>
      <c r="B39" s="12" t="s">
        <v>114</v>
      </c>
      <c r="C39" s="2"/>
      <c r="D39" s="7" t="s">
        <v>5</v>
      </c>
      <c r="E39" s="7" t="s">
        <v>183</v>
      </c>
      <c r="F39" s="14"/>
      <c r="G39" s="14"/>
      <c r="H39" s="14"/>
      <c r="I39" s="14"/>
      <c r="J39" s="14"/>
      <c r="K39" s="14"/>
      <c r="L39" s="14"/>
      <c r="M39" s="14"/>
      <c r="N39" s="14"/>
      <c r="O39" s="10"/>
      <c r="P39" s="10"/>
      <c r="Q39" s="10"/>
      <c r="R39" s="10"/>
      <c r="S39" s="3"/>
      <c r="T39" s="3"/>
      <c r="U39" s="16"/>
      <c r="V39" s="3"/>
      <c r="W39" s="3"/>
      <c r="X39" s="3"/>
      <c r="Y39" s="3"/>
      <c r="Z39" s="3"/>
    </row>
    <row r="40" spans="1:26" ht="11.25">
      <c r="A40" s="2" t="s">
        <v>3</v>
      </c>
      <c r="B40" s="12" t="s">
        <v>115</v>
      </c>
      <c r="C40" s="2"/>
      <c r="D40" s="7" t="s">
        <v>5</v>
      </c>
      <c r="E40" s="7" t="s">
        <v>184</v>
      </c>
      <c r="F40" s="13">
        <v>2</v>
      </c>
      <c r="G40" s="14"/>
      <c r="H40" s="14"/>
      <c r="I40" s="14"/>
      <c r="J40" s="14"/>
      <c r="K40" s="14"/>
      <c r="L40" s="14"/>
      <c r="M40" s="14"/>
      <c r="N40" s="14"/>
      <c r="O40" s="10"/>
      <c r="P40" s="10"/>
      <c r="Q40" s="10"/>
      <c r="R40" s="10"/>
      <c r="S40" s="3"/>
      <c r="T40" s="3"/>
      <c r="U40" s="16"/>
      <c r="V40" s="3"/>
      <c r="W40" s="3"/>
      <c r="X40" s="3"/>
      <c r="Y40" s="3"/>
      <c r="Z40" s="3"/>
    </row>
    <row r="41" spans="1:26" ht="11.25">
      <c r="A41" s="2" t="s">
        <v>116</v>
      </c>
      <c r="B41" s="12" t="s">
        <v>117</v>
      </c>
      <c r="C41" s="2" t="s">
        <v>259</v>
      </c>
      <c r="D41" s="7" t="s">
        <v>5</v>
      </c>
      <c r="E41" s="7" t="s">
        <v>185</v>
      </c>
      <c r="F41" s="13">
        <v>3</v>
      </c>
      <c r="G41" s="10">
        <v>0.5</v>
      </c>
      <c r="H41" s="10">
        <v>1.5</v>
      </c>
      <c r="I41" s="10">
        <v>2</v>
      </c>
      <c r="J41" s="10">
        <v>1</v>
      </c>
      <c r="K41" s="10">
        <v>2</v>
      </c>
      <c r="L41" s="10">
        <v>0</v>
      </c>
      <c r="M41" s="10">
        <v>1</v>
      </c>
      <c r="N41" s="10">
        <v>0.5</v>
      </c>
      <c r="O41" s="10"/>
      <c r="P41" s="10"/>
      <c r="Q41" s="10"/>
      <c r="R41" s="10"/>
      <c r="S41" s="3"/>
      <c r="T41" s="3"/>
      <c r="U41" s="3">
        <f>(1+2+2+1+3+2)/6</f>
        <v>1.8333333333333333</v>
      </c>
      <c r="V41" s="3"/>
      <c r="W41" s="3"/>
      <c r="X41" s="3"/>
      <c r="Y41" s="3"/>
      <c r="Z41" s="3"/>
    </row>
    <row r="42" spans="1:26" ht="11.25">
      <c r="A42" s="2" t="s">
        <v>118</v>
      </c>
      <c r="B42" s="12" t="s">
        <v>119</v>
      </c>
      <c r="C42" s="2" t="s">
        <v>259</v>
      </c>
      <c r="D42" s="7" t="s">
        <v>5</v>
      </c>
      <c r="E42" s="7" t="s">
        <v>186</v>
      </c>
      <c r="F42" s="13">
        <v>3</v>
      </c>
      <c r="G42" s="10">
        <v>0</v>
      </c>
      <c r="H42" s="10">
        <v>1.5</v>
      </c>
      <c r="I42" s="10">
        <v>2.5</v>
      </c>
      <c r="J42" s="10">
        <v>0.5</v>
      </c>
      <c r="K42" s="10">
        <v>0</v>
      </c>
      <c r="L42" s="10">
        <v>0.5</v>
      </c>
      <c r="M42" s="14"/>
      <c r="N42" s="14"/>
      <c r="O42" s="10"/>
      <c r="P42" s="10"/>
      <c r="Q42" s="10"/>
      <c r="R42" s="10"/>
      <c r="S42" s="3"/>
      <c r="T42" s="3"/>
      <c r="U42" s="16"/>
      <c r="V42" s="3"/>
      <c r="W42" s="3"/>
      <c r="X42" s="3"/>
      <c r="Y42" s="3"/>
      <c r="Z42" s="3"/>
    </row>
    <row r="47" spans="1:26" ht="11.25">
      <c r="A47" s="4" t="s">
        <v>0</v>
      </c>
      <c r="B47" s="4" t="s">
        <v>1</v>
      </c>
      <c r="C47" s="4" t="s">
        <v>209</v>
      </c>
      <c r="D47" s="4" t="s">
        <v>64</v>
      </c>
      <c r="E47" s="4" t="s">
        <v>2</v>
      </c>
      <c r="F47" s="15">
        <v>1</v>
      </c>
      <c r="G47" s="15">
        <v>2</v>
      </c>
      <c r="H47" s="15">
        <v>3</v>
      </c>
      <c r="I47" s="15">
        <v>4</v>
      </c>
      <c r="J47" s="15">
        <v>5</v>
      </c>
      <c r="K47" s="15">
        <v>6</v>
      </c>
      <c r="L47" s="15">
        <v>7</v>
      </c>
      <c r="M47" s="15">
        <v>8</v>
      </c>
      <c r="N47" s="15">
        <v>9</v>
      </c>
      <c r="O47" s="15">
        <v>10</v>
      </c>
      <c r="P47" s="15">
        <v>11</v>
      </c>
      <c r="Q47" s="15">
        <v>12</v>
      </c>
      <c r="R47" s="15">
        <v>13</v>
      </c>
      <c r="S47" s="4"/>
      <c r="T47" s="4" t="s">
        <v>59</v>
      </c>
      <c r="U47" s="4" t="s">
        <v>59</v>
      </c>
      <c r="V47" s="4" t="s">
        <v>62</v>
      </c>
      <c r="W47" s="4" t="s">
        <v>60</v>
      </c>
      <c r="X47" s="4" t="s">
        <v>63</v>
      </c>
      <c r="Y47" s="4" t="s">
        <v>60</v>
      </c>
      <c r="Z47" s="4" t="s">
        <v>61</v>
      </c>
    </row>
    <row r="48" spans="1:26" ht="11.25">
      <c r="A48" s="2" t="s">
        <v>6</v>
      </c>
      <c r="B48" s="12" t="s">
        <v>37</v>
      </c>
      <c r="C48" s="2" t="s">
        <v>256</v>
      </c>
      <c r="D48" s="7" t="s">
        <v>5</v>
      </c>
      <c r="E48" s="7" t="s">
        <v>38</v>
      </c>
      <c r="F48" s="10">
        <v>1</v>
      </c>
      <c r="G48" s="10">
        <v>1.5</v>
      </c>
      <c r="H48" s="10">
        <v>2</v>
      </c>
      <c r="I48" s="10">
        <v>3</v>
      </c>
      <c r="J48" s="10">
        <v>1</v>
      </c>
      <c r="K48" s="10">
        <v>0</v>
      </c>
      <c r="L48" s="10">
        <v>0</v>
      </c>
      <c r="M48" s="14"/>
      <c r="N48" s="14"/>
      <c r="O48" s="10"/>
      <c r="P48" s="10"/>
      <c r="Q48" s="10"/>
      <c r="R48" s="10"/>
      <c r="S48" s="3"/>
      <c r="T48" s="3"/>
      <c r="U48" s="16"/>
      <c r="V48" s="3"/>
      <c r="W48" s="3"/>
      <c r="X48" s="3"/>
      <c r="Y48" s="3"/>
      <c r="Z48" s="3"/>
    </row>
    <row r="49" spans="1:26" ht="11.25">
      <c r="A49" s="2" t="s">
        <v>7</v>
      </c>
      <c r="B49" s="12" t="s">
        <v>37</v>
      </c>
      <c r="C49" s="2" t="s">
        <v>258</v>
      </c>
      <c r="D49" s="7" t="s">
        <v>5</v>
      </c>
      <c r="E49" s="7" t="s">
        <v>39</v>
      </c>
      <c r="F49" s="10">
        <v>3</v>
      </c>
      <c r="G49" s="10">
        <v>2</v>
      </c>
      <c r="H49" s="14"/>
      <c r="I49" s="10">
        <v>2.5</v>
      </c>
      <c r="J49" s="10">
        <v>1.5</v>
      </c>
      <c r="K49" s="10">
        <v>0.5</v>
      </c>
      <c r="L49" s="10">
        <v>0</v>
      </c>
      <c r="M49" s="10">
        <v>0.5</v>
      </c>
      <c r="N49" s="10">
        <v>0</v>
      </c>
      <c r="O49" s="10"/>
      <c r="P49" s="10"/>
      <c r="Q49" s="10"/>
      <c r="R49" s="10"/>
      <c r="S49" s="3"/>
      <c r="T49" s="3"/>
      <c r="U49" s="3">
        <f>(2+2+2+2+1+2+1+1+2)/9</f>
        <v>1.6666666666666667</v>
      </c>
      <c r="V49" s="3"/>
      <c r="W49" s="3"/>
      <c r="X49" s="3"/>
      <c r="Y49" s="3"/>
      <c r="Z49" s="3"/>
    </row>
    <row r="50" spans="1:26" ht="11.25">
      <c r="A50" s="2" t="s">
        <v>53</v>
      </c>
      <c r="B50" s="12" t="s">
        <v>120</v>
      </c>
      <c r="C50" s="2" t="s">
        <v>259</v>
      </c>
      <c r="D50" s="7" t="s">
        <v>5</v>
      </c>
      <c r="E50" s="7" t="s">
        <v>187</v>
      </c>
      <c r="F50" s="10">
        <v>2.5</v>
      </c>
      <c r="G50" s="10">
        <v>2.5</v>
      </c>
      <c r="H50" s="10">
        <v>3</v>
      </c>
      <c r="I50" s="10">
        <v>2.5</v>
      </c>
      <c r="J50" s="10">
        <v>1.5</v>
      </c>
      <c r="K50" s="10">
        <v>1</v>
      </c>
      <c r="L50" s="10">
        <v>1</v>
      </c>
      <c r="M50" s="10">
        <v>2</v>
      </c>
      <c r="N50" s="10">
        <v>1</v>
      </c>
      <c r="O50" s="10"/>
      <c r="P50" s="10"/>
      <c r="Q50" s="10"/>
      <c r="R50" s="10"/>
      <c r="S50" s="3"/>
      <c r="T50" s="3"/>
      <c r="U50" s="3">
        <f>(1+3+1+2+1+1+2+2+3+2)/10</f>
        <v>1.8</v>
      </c>
      <c r="V50" s="3"/>
      <c r="W50" s="3"/>
      <c r="X50" s="3"/>
      <c r="Y50" s="3"/>
      <c r="Z50" s="3"/>
    </row>
    <row r="51" spans="1:26" ht="11.25">
      <c r="A51" s="2" t="s">
        <v>121</v>
      </c>
      <c r="B51" s="12" t="s">
        <v>122</v>
      </c>
      <c r="C51" s="2" t="s">
        <v>256</v>
      </c>
      <c r="D51" s="7" t="s">
        <v>5</v>
      </c>
      <c r="E51" s="7" t="s">
        <v>188</v>
      </c>
      <c r="F51" s="10">
        <v>1.5</v>
      </c>
      <c r="G51" s="10">
        <v>0.5</v>
      </c>
      <c r="H51" s="10">
        <v>0</v>
      </c>
      <c r="I51" s="10">
        <v>2.5</v>
      </c>
      <c r="J51" s="10">
        <v>1</v>
      </c>
      <c r="K51" s="10">
        <v>0</v>
      </c>
      <c r="L51" s="10">
        <v>0</v>
      </c>
      <c r="M51" s="10">
        <v>2.5</v>
      </c>
      <c r="N51" s="10">
        <v>1</v>
      </c>
      <c r="O51" s="10"/>
      <c r="P51" s="10"/>
      <c r="Q51" s="10"/>
      <c r="R51" s="10"/>
      <c r="S51" s="3"/>
      <c r="T51" s="3"/>
      <c r="U51" s="10">
        <f>(1+1+1+1+1+1+1+1+1+1+1+1+1+1+1+1)/16</f>
        <v>1</v>
      </c>
      <c r="V51" s="3"/>
      <c r="W51" s="3"/>
      <c r="X51" s="3"/>
      <c r="Y51" s="3"/>
      <c r="Z51" s="3"/>
    </row>
    <row r="52" spans="1:26" ht="11.25">
      <c r="A52" s="2" t="s">
        <v>123</v>
      </c>
      <c r="B52" s="12" t="s">
        <v>124</v>
      </c>
      <c r="C52" s="2"/>
      <c r="D52" s="7" t="s">
        <v>5</v>
      </c>
      <c r="E52" s="7" t="s">
        <v>189</v>
      </c>
      <c r="F52" s="13">
        <v>3</v>
      </c>
      <c r="G52" s="14"/>
      <c r="H52" s="14"/>
      <c r="I52" s="14"/>
      <c r="J52" s="14"/>
      <c r="K52" s="14"/>
      <c r="L52" s="14"/>
      <c r="M52" s="14"/>
      <c r="N52" s="14"/>
      <c r="O52" s="10"/>
      <c r="P52" s="10"/>
      <c r="Q52" s="10"/>
      <c r="R52" s="10"/>
      <c r="S52" s="3"/>
      <c r="T52" s="3"/>
      <c r="U52" s="16"/>
      <c r="V52" s="3"/>
      <c r="W52" s="3"/>
      <c r="X52" s="3"/>
      <c r="Y52" s="3"/>
      <c r="Z52" s="3"/>
    </row>
    <row r="53" spans="1:26" ht="11.25">
      <c r="A53" s="2" t="s">
        <v>125</v>
      </c>
      <c r="B53" s="12" t="s">
        <v>126</v>
      </c>
      <c r="C53" s="2" t="s">
        <v>259</v>
      </c>
      <c r="D53" s="7" t="s">
        <v>5</v>
      </c>
      <c r="E53" s="7" t="s">
        <v>190</v>
      </c>
      <c r="F53" s="13">
        <v>2.5</v>
      </c>
      <c r="G53" s="10">
        <v>0.5</v>
      </c>
      <c r="H53" s="10">
        <v>1.5</v>
      </c>
      <c r="I53" s="10">
        <v>2.5</v>
      </c>
      <c r="J53" s="10">
        <v>0</v>
      </c>
      <c r="K53" s="10">
        <v>0</v>
      </c>
      <c r="L53" s="10">
        <v>0</v>
      </c>
      <c r="M53" s="14"/>
      <c r="N53" s="14"/>
      <c r="O53" s="10"/>
      <c r="P53" s="10"/>
      <c r="Q53" s="10"/>
      <c r="R53" s="10"/>
      <c r="S53" s="3"/>
      <c r="T53" s="3"/>
      <c r="U53" s="16"/>
      <c r="V53" s="3"/>
      <c r="W53" s="3"/>
      <c r="X53" s="3"/>
      <c r="Y53" s="3"/>
      <c r="Z53" s="3"/>
    </row>
    <row r="54" spans="1:26" ht="11.25">
      <c r="A54" s="2" t="s">
        <v>43</v>
      </c>
      <c r="B54" s="12" t="s">
        <v>44</v>
      </c>
      <c r="C54" s="2" t="s">
        <v>258</v>
      </c>
      <c r="D54" s="7" t="s">
        <v>5</v>
      </c>
      <c r="E54" s="7" t="s">
        <v>45</v>
      </c>
      <c r="F54" s="13">
        <v>2</v>
      </c>
      <c r="G54" s="10">
        <v>2.5</v>
      </c>
      <c r="H54" s="10">
        <v>1</v>
      </c>
      <c r="I54" s="10">
        <v>2</v>
      </c>
      <c r="J54" s="10">
        <v>1</v>
      </c>
      <c r="K54" s="10">
        <v>0</v>
      </c>
      <c r="L54" s="10">
        <v>0</v>
      </c>
      <c r="M54" s="10">
        <v>0.5</v>
      </c>
      <c r="N54" s="10">
        <v>0</v>
      </c>
      <c r="O54" s="10"/>
      <c r="P54" s="10"/>
      <c r="Q54" s="10"/>
      <c r="R54" s="10"/>
      <c r="S54" s="3"/>
      <c r="T54" s="3"/>
      <c r="U54" s="3">
        <f>(2.5+2+1+2+2.5+1+1+1+1.5)/9</f>
        <v>1.6111111111111112</v>
      </c>
      <c r="V54" s="3"/>
      <c r="W54" s="3"/>
      <c r="X54" s="3"/>
      <c r="Y54" s="3"/>
      <c r="Z54" s="3"/>
    </row>
    <row r="55" spans="1:26" ht="11.25">
      <c r="A55" s="2" t="s">
        <v>42</v>
      </c>
      <c r="B55" s="12" t="s">
        <v>127</v>
      </c>
      <c r="C55" s="2" t="s">
        <v>259</v>
      </c>
      <c r="D55" s="7" t="s">
        <v>5</v>
      </c>
      <c r="E55" s="7" t="s">
        <v>191</v>
      </c>
      <c r="F55" s="13">
        <v>2</v>
      </c>
      <c r="G55" s="14"/>
      <c r="H55" s="10">
        <v>2.5</v>
      </c>
      <c r="I55" s="10">
        <v>1</v>
      </c>
      <c r="J55" s="10">
        <v>1</v>
      </c>
      <c r="K55" s="10">
        <v>0.5</v>
      </c>
      <c r="L55" s="10">
        <v>0.5</v>
      </c>
      <c r="M55" s="14"/>
      <c r="N55" s="14"/>
      <c r="O55" s="10"/>
      <c r="P55" s="10"/>
      <c r="Q55" s="10"/>
      <c r="R55" s="10"/>
      <c r="S55" s="3"/>
      <c r="T55" s="3"/>
      <c r="U55" s="3">
        <f>(1+1+1+1+2+3)/6</f>
        <v>1.5</v>
      </c>
      <c r="V55" s="3"/>
      <c r="W55" s="3"/>
      <c r="X55" s="3"/>
      <c r="Y55" s="3"/>
      <c r="Z55" s="3"/>
    </row>
    <row r="56" spans="1:26" ht="11.25">
      <c r="A56" s="2" t="s">
        <v>17</v>
      </c>
      <c r="B56" s="12" t="s">
        <v>128</v>
      </c>
      <c r="C56" s="2"/>
      <c r="D56" s="7" t="s">
        <v>5</v>
      </c>
      <c r="E56" s="7" t="s">
        <v>192</v>
      </c>
      <c r="F56" s="13">
        <v>2</v>
      </c>
      <c r="G56" s="10">
        <v>0.5</v>
      </c>
      <c r="H56" s="10">
        <v>1.5</v>
      </c>
      <c r="I56" s="14"/>
      <c r="J56" s="14"/>
      <c r="K56" s="14"/>
      <c r="L56" s="14"/>
      <c r="M56" s="14"/>
      <c r="N56" s="14"/>
      <c r="O56" s="10"/>
      <c r="P56" s="10"/>
      <c r="Q56" s="10"/>
      <c r="R56" s="10"/>
      <c r="S56" s="3"/>
      <c r="T56" s="3"/>
      <c r="U56" s="16"/>
      <c r="V56" s="3"/>
      <c r="W56" s="3"/>
      <c r="X56" s="3"/>
      <c r="Y56" s="3"/>
      <c r="Z56" s="3"/>
    </row>
    <row r="57" spans="1:26" ht="11.25">
      <c r="A57" s="2" t="s">
        <v>24</v>
      </c>
      <c r="B57" s="12" t="s">
        <v>47</v>
      </c>
      <c r="C57" s="2"/>
      <c r="D57" s="7" t="s">
        <v>5</v>
      </c>
      <c r="E57" s="7" t="s">
        <v>48</v>
      </c>
      <c r="F57" s="13">
        <v>3</v>
      </c>
      <c r="G57" s="14"/>
      <c r="H57" s="10">
        <v>1</v>
      </c>
      <c r="I57" s="10">
        <v>3</v>
      </c>
      <c r="J57" s="14"/>
      <c r="K57" s="14"/>
      <c r="L57" s="14"/>
      <c r="M57" s="14"/>
      <c r="N57" s="14"/>
      <c r="O57" s="10"/>
      <c r="P57" s="10"/>
      <c r="Q57" s="10"/>
      <c r="R57" s="10"/>
      <c r="S57" s="3"/>
      <c r="T57" s="3"/>
      <c r="U57" s="16"/>
      <c r="V57" s="3"/>
      <c r="W57" s="3"/>
      <c r="X57" s="3"/>
      <c r="Y57" s="3"/>
      <c r="Z57" s="3"/>
    </row>
    <row r="58" spans="1:26" ht="11.25">
      <c r="A58" s="2" t="s">
        <v>24</v>
      </c>
      <c r="B58" s="12" t="s">
        <v>129</v>
      </c>
      <c r="C58" s="2"/>
      <c r="D58" s="7" t="s">
        <v>5</v>
      </c>
      <c r="E58" s="7" t="s">
        <v>193</v>
      </c>
      <c r="F58" s="14"/>
      <c r="G58" s="14"/>
      <c r="H58" s="14"/>
      <c r="I58" s="14"/>
      <c r="J58" s="14"/>
      <c r="K58" s="14"/>
      <c r="L58" s="14"/>
      <c r="M58" s="14"/>
      <c r="N58" s="14"/>
      <c r="O58" s="10"/>
      <c r="P58" s="10"/>
      <c r="Q58" s="10"/>
      <c r="R58" s="10"/>
      <c r="S58" s="3"/>
      <c r="T58" s="3"/>
      <c r="U58" s="16"/>
      <c r="V58" s="3"/>
      <c r="W58" s="3"/>
      <c r="X58" s="3"/>
      <c r="Y58" s="3"/>
      <c r="Z58" s="3"/>
    </row>
    <row r="59" spans="1:26" ht="11.25">
      <c r="A59" s="2" t="s">
        <v>92</v>
      </c>
      <c r="B59" s="12" t="s">
        <v>130</v>
      </c>
      <c r="C59" s="2" t="s">
        <v>259</v>
      </c>
      <c r="D59" s="7" t="s">
        <v>5</v>
      </c>
      <c r="E59" s="7" t="s">
        <v>194</v>
      </c>
      <c r="F59" s="13">
        <v>1</v>
      </c>
      <c r="G59" s="10">
        <v>0.5</v>
      </c>
      <c r="H59" s="10">
        <v>1</v>
      </c>
      <c r="I59" s="10">
        <v>2</v>
      </c>
      <c r="J59" s="10">
        <v>0</v>
      </c>
      <c r="K59" s="10">
        <v>0.5</v>
      </c>
      <c r="L59" s="10">
        <v>0.5</v>
      </c>
      <c r="M59" s="14"/>
      <c r="N59" s="14"/>
      <c r="O59" s="10"/>
      <c r="P59" s="10"/>
      <c r="Q59" s="10"/>
      <c r="R59" s="10"/>
      <c r="S59" s="3"/>
      <c r="T59" s="3"/>
      <c r="U59" s="3">
        <f>(2+1+2+1+1+1+2+2+2+1)/10</f>
        <v>1.5</v>
      </c>
      <c r="V59" s="3"/>
      <c r="W59" s="3"/>
      <c r="X59" s="3"/>
      <c r="Y59" s="3"/>
      <c r="Z59" s="3"/>
    </row>
    <row r="60" spans="1:26" ht="11.25">
      <c r="A60" s="2" t="s">
        <v>131</v>
      </c>
      <c r="B60" s="12" t="s">
        <v>132</v>
      </c>
      <c r="C60" s="2" t="s">
        <v>259</v>
      </c>
      <c r="D60" s="7" t="s">
        <v>5</v>
      </c>
      <c r="E60" s="7" t="s">
        <v>195</v>
      </c>
      <c r="F60" s="13">
        <v>1.5</v>
      </c>
      <c r="G60" s="10">
        <v>1</v>
      </c>
      <c r="H60" s="10">
        <v>2</v>
      </c>
      <c r="I60" s="10">
        <v>2</v>
      </c>
      <c r="J60" s="10">
        <v>1</v>
      </c>
      <c r="K60" s="10">
        <v>0.5</v>
      </c>
      <c r="L60" s="10">
        <v>0.5</v>
      </c>
      <c r="M60" s="10">
        <v>1.5</v>
      </c>
      <c r="N60" s="10">
        <v>0.5</v>
      </c>
      <c r="O60" s="10"/>
      <c r="P60" s="10"/>
      <c r="Q60" s="10"/>
      <c r="R60" s="10"/>
      <c r="S60" s="3"/>
      <c r="T60" s="3"/>
      <c r="U60" s="3">
        <f>(2+2+1+2+2+1.5+2+2+2+1+1+1+1+1+2)/15</f>
        <v>1.5666666666666667</v>
      </c>
      <c r="V60" s="3"/>
      <c r="W60" s="3"/>
      <c r="X60" s="3"/>
      <c r="Y60" s="3"/>
      <c r="Z60" s="3"/>
    </row>
    <row r="61" spans="1:26" ht="11.25">
      <c r="A61" s="2" t="s">
        <v>6</v>
      </c>
      <c r="B61" s="12" t="s">
        <v>133</v>
      </c>
      <c r="C61" s="2" t="s">
        <v>256</v>
      </c>
      <c r="D61" s="7" t="s">
        <v>5</v>
      </c>
      <c r="E61" s="7" t="s">
        <v>196</v>
      </c>
      <c r="F61" s="13">
        <v>1.5</v>
      </c>
      <c r="G61" s="10">
        <v>0</v>
      </c>
      <c r="H61" s="10">
        <v>1</v>
      </c>
      <c r="I61" s="10">
        <v>2</v>
      </c>
      <c r="J61" s="10">
        <v>1</v>
      </c>
      <c r="K61" s="10">
        <v>0</v>
      </c>
      <c r="L61" s="10">
        <v>0</v>
      </c>
      <c r="M61" s="10"/>
      <c r="N61" s="10"/>
      <c r="O61" s="10"/>
      <c r="P61" s="10"/>
      <c r="Q61" s="10"/>
      <c r="R61" s="10"/>
      <c r="S61" s="3"/>
      <c r="T61" s="3"/>
      <c r="U61" s="3">
        <f>(3+3+2+2+3+2+3+2+2+2+2+1+1+1+1)/15</f>
        <v>2</v>
      </c>
      <c r="V61" s="3"/>
      <c r="W61" s="3"/>
      <c r="X61" s="3"/>
      <c r="Y61" s="3"/>
      <c r="Z61" s="3"/>
    </row>
    <row r="62" spans="1:26" ht="11.25">
      <c r="A62" s="2" t="s">
        <v>134</v>
      </c>
      <c r="B62" s="12" t="s">
        <v>135</v>
      </c>
      <c r="C62" s="2" t="s">
        <v>256</v>
      </c>
      <c r="D62" s="7" t="s">
        <v>5</v>
      </c>
      <c r="E62" s="7" t="s">
        <v>197</v>
      </c>
      <c r="F62" s="13">
        <v>1.5</v>
      </c>
      <c r="G62" s="10">
        <v>0.5</v>
      </c>
      <c r="H62" s="10">
        <v>3.5</v>
      </c>
      <c r="I62" s="10">
        <v>1.5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/>
      <c r="P62" s="10"/>
      <c r="Q62" s="10"/>
      <c r="R62" s="10"/>
      <c r="S62" s="3"/>
      <c r="T62" s="3"/>
      <c r="U62" s="3">
        <f>(2+2+2+3+2+2+1+1+2+2+2+2+2+2+2+2)/16</f>
        <v>1.9375</v>
      </c>
      <c r="V62" s="3"/>
      <c r="W62" s="3"/>
      <c r="X62" s="3"/>
      <c r="Y62" s="3"/>
      <c r="Z62" s="3"/>
    </row>
    <row r="63" spans="1:26" ht="11.25">
      <c r="A63" s="2" t="s">
        <v>36</v>
      </c>
      <c r="B63" s="12" t="s">
        <v>136</v>
      </c>
      <c r="C63" s="2"/>
      <c r="D63" s="7" t="s">
        <v>5</v>
      </c>
      <c r="E63" s="7" t="s">
        <v>198</v>
      </c>
      <c r="F63" s="13">
        <v>0</v>
      </c>
      <c r="G63" s="14"/>
      <c r="H63" s="10">
        <v>0.5</v>
      </c>
      <c r="I63" s="14"/>
      <c r="J63" s="14"/>
      <c r="K63" s="14"/>
      <c r="L63" s="14"/>
      <c r="M63" s="14"/>
      <c r="N63" s="14"/>
      <c r="O63" s="10"/>
      <c r="P63" s="10"/>
      <c r="Q63" s="10"/>
      <c r="R63" s="10"/>
      <c r="S63" s="3"/>
      <c r="T63" s="3"/>
      <c r="U63" s="16"/>
      <c r="V63" s="3"/>
      <c r="W63" s="3"/>
      <c r="X63" s="3"/>
      <c r="Y63" s="3"/>
      <c r="Z63" s="3"/>
    </row>
    <row r="64" spans="1:26" ht="11.25">
      <c r="A64" s="2" t="s">
        <v>137</v>
      </c>
      <c r="B64" s="12" t="s">
        <v>138</v>
      </c>
      <c r="C64" s="2" t="s">
        <v>256</v>
      </c>
      <c r="D64" s="7" t="s">
        <v>5</v>
      </c>
      <c r="E64" s="7" t="s">
        <v>199</v>
      </c>
      <c r="F64" s="13">
        <v>1.5</v>
      </c>
      <c r="G64" s="10">
        <v>1</v>
      </c>
      <c r="H64" s="10">
        <v>1</v>
      </c>
      <c r="I64" s="10">
        <v>1</v>
      </c>
      <c r="J64" s="10">
        <v>0.5</v>
      </c>
      <c r="K64" s="10">
        <v>0.5</v>
      </c>
      <c r="L64" s="10">
        <v>0</v>
      </c>
      <c r="M64" s="10">
        <v>3</v>
      </c>
      <c r="N64" s="10">
        <v>0</v>
      </c>
      <c r="O64" s="10"/>
      <c r="P64" s="10"/>
      <c r="Q64" s="10"/>
      <c r="R64" s="10"/>
      <c r="S64" s="3"/>
      <c r="T64" s="3"/>
      <c r="U64" s="3">
        <f>(2+1+1+2+1+1+1+1+2+2+1+2+1+2+1+1)/16</f>
        <v>1.375</v>
      </c>
      <c r="V64" s="3"/>
      <c r="W64" s="3"/>
      <c r="X64" s="3"/>
      <c r="Y64" s="3"/>
      <c r="Z64" s="3"/>
    </row>
    <row r="65" spans="1:26" ht="11.25">
      <c r="A65" s="2" t="s">
        <v>65</v>
      </c>
      <c r="B65" s="12" t="s">
        <v>139</v>
      </c>
      <c r="C65" s="2"/>
      <c r="D65" s="7" t="s">
        <v>5</v>
      </c>
      <c r="E65" s="7" t="s">
        <v>200</v>
      </c>
      <c r="F65" s="13">
        <v>0</v>
      </c>
      <c r="G65" s="10">
        <v>0</v>
      </c>
      <c r="H65" s="10">
        <v>0</v>
      </c>
      <c r="I65" s="14"/>
      <c r="J65" s="14"/>
      <c r="K65" s="14"/>
      <c r="L65" s="14"/>
      <c r="M65" s="14"/>
      <c r="N65" s="14"/>
      <c r="O65" s="10"/>
      <c r="P65" s="10"/>
      <c r="Q65" s="10"/>
      <c r="R65" s="10"/>
      <c r="S65" s="3"/>
      <c r="T65" s="3"/>
      <c r="U65" s="16"/>
      <c r="V65" s="3"/>
      <c r="W65" s="3"/>
      <c r="X65" s="3"/>
      <c r="Y65" s="3"/>
      <c r="Z65" s="3"/>
    </row>
    <row r="66" spans="1:26" ht="11.25">
      <c r="A66" s="2" t="s">
        <v>13</v>
      </c>
      <c r="B66" s="12" t="s">
        <v>140</v>
      </c>
      <c r="C66" s="2" t="s">
        <v>256</v>
      </c>
      <c r="D66" s="7" t="s">
        <v>5</v>
      </c>
      <c r="E66" s="7" t="s">
        <v>201</v>
      </c>
      <c r="F66" s="13">
        <v>2</v>
      </c>
      <c r="G66" s="10">
        <v>0</v>
      </c>
      <c r="H66" s="10">
        <v>1.5</v>
      </c>
      <c r="I66" s="14"/>
      <c r="J66" s="10">
        <v>0.5</v>
      </c>
      <c r="K66" s="10">
        <v>0</v>
      </c>
      <c r="L66" s="10">
        <v>0</v>
      </c>
      <c r="M66" s="10"/>
      <c r="N66" s="10"/>
      <c r="O66" s="10"/>
      <c r="P66" s="10"/>
      <c r="Q66" s="10"/>
      <c r="R66" s="10"/>
      <c r="S66" s="3"/>
      <c r="T66" s="3"/>
      <c r="U66" s="16"/>
      <c r="V66" s="3"/>
      <c r="W66" s="3"/>
      <c r="X66" s="3"/>
      <c r="Y66" s="3"/>
      <c r="Z66" s="3"/>
    </row>
    <row r="67" spans="1:26" ht="11.25">
      <c r="A67" s="2" t="s">
        <v>53</v>
      </c>
      <c r="B67" s="12" t="s">
        <v>54</v>
      </c>
      <c r="C67" s="2" t="s">
        <v>258</v>
      </c>
      <c r="D67" s="7" t="s">
        <v>5</v>
      </c>
      <c r="E67" s="7" t="s">
        <v>55</v>
      </c>
      <c r="F67" s="13">
        <v>4.5</v>
      </c>
      <c r="G67" s="10">
        <v>0.5</v>
      </c>
      <c r="H67" s="10">
        <v>1.5</v>
      </c>
      <c r="I67" s="10">
        <v>1</v>
      </c>
      <c r="J67" s="10">
        <v>0.5</v>
      </c>
      <c r="K67" s="10">
        <v>2.5</v>
      </c>
      <c r="L67" s="10">
        <v>1</v>
      </c>
      <c r="M67" s="10">
        <v>1</v>
      </c>
      <c r="N67" s="10">
        <v>0.5</v>
      </c>
      <c r="O67" s="10"/>
      <c r="P67" s="10"/>
      <c r="Q67" s="10"/>
      <c r="R67" s="10"/>
      <c r="S67" s="3"/>
      <c r="T67" s="3"/>
      <c r="U67" s="3">
        <f>(2.5+2+1+2+2.5+1+1+2+2)/9</f>
        <v>1.7777777777777777</v>
      </c>
      <c r="V67" s="3"/>
      <c r="W67" s="3"/>
      <c r="X67" s="3"/>
      <c r="Y67" s="3"/>
      <c r="Z67" s="3"/>
    </row>
    <row r="68" spans="1:26" ht="11.25">
      <c r="A68" s="2" t="s">
        <v>41</v>
      </c>
      <c r="B68" s="12" t="s">
        <v>141</v>
      </c>
      <c r="C68" s="2"/>
      <c r="D68" s="7" t="s">
        <v>5</v>
      </c>
      <c r="E68" s="7" t="s">
        <v>202</v>
      </c>
      <c r="F68" s="13">
        <v>1</v>
      </c>
      <c r="G68" s="10">
        <v>1</v>
      </c>
      <c r="H68" s="14"/>
      <c r="I68" s="14"/>
      <c r="J68" s="14"/>
      <c r="K68" s="14"/>
      <c r="L68" s="14"/>
      <c r="M68" s="14"/>
      <c r="N68" s="14"/>
      <c r="O68" s="10"/>
      <c r="P68" s="10"/>
      <c r="Q68" s="10"/>
      <c r="R68" s="10"/>
      <c r="S68" s="3"/>
      <c r="T68" s="3"/>
      <c r="U68" s="16"/>
      <c r="V68" s="3"/>
      <c r="W68" s="3"/>
      <c r="X68" s="3"/>
      <c r="Y68" s="3"/>
      <c r="Z68" s="3"/>
    </row>
    <row r="69" spans="1:26" ht="11.25">
      <c r="A69" s="2" t="s">
        <v>49</v>
      </c>
      <c r="B69" s="12" t="s">
        <v>142</v>
      </c>
      <c r="C69" s="2"/>
      <c r="D69" s="7" t="s">
        <v>5</v>
      </c>
      <c r="E69" s="7" t="s">
        <v>203</v>
      </c>
      <c r="F69" s="13">
        <v>3.5</v>
      </c>
      <c r="G69" s="10">
        <v>2.5</v>
      </c>
      <c r="H69" s="14"/>
      <c r="I69" s="10">
        <v>1</v>
      </c>
      <c r="J69" s="14"/>
      <c r="K69" s="14"/>
      <c r="L69" s="14"/>
      <c r="M69" s="14"/>
      <c r="N69" s="14"/>
      <c r="O69" s="10"/>
      <c r="P69" s="10"/>
      <c r="Q69" s="10"/>
      <c r="R69" s="10"/>
      <c r="S69" s="3"/>
      <c r="T69" s="3"/>
      <c r="U69" s="16"/>
      <c r="V69" s="3"/>
      <c r="W69" s="3"/>
      <c r="X69" s="3"/>
      <c r="Y69" s="3"/>
      <c r="Z69" s="3"/>
    </row>
    <row r="70" spans="1:26" ht="11.25">
      <c r="A70" s="2" t="s">
        <v>143</v>
      </c>
      <c r="B70" s="12" t="s">
        <v>144</v>
      </c>
      <c r="C70" s="2" t="s">
        <v>256</v>
      </c>
      <c r="D70" s="7" t="s">
        <v>5</v>
      </c>
      <c r="E70" s="7" t="s">
        <v>204</v>
      </c>
      <c r="F70" s="13">
        <v>1</v>
      </c>
      <c r="G70" s="10">
        <v>0.5</v>
      </c>
      <c r="H70" s="10">
        <v>2</v>
      </c>
      <c r="I70" s="10">
        <v>1</v>
      </c>
      <c r="J70" s="10">
        <v>0.5</v>
      </c>
      <c r="K70" s="10">
        <v>0</v>
      </c>
      <c r="L70" s="10">
        <v>0</v>
      </c>
      <c r="M70" s="14"/>
      <c r="N70" s="14"/>
      <c r="O70" s="10"/>
      <c r="P70" s="10"/>
      <c r="Q70" s="10"/>
      <c r="R70" s="10"/>
      <c r="S70" s="3"/>
      <c r="T70" s="3"/>
      <c r="U70" s="3">
        <f>(3+1+3+3+2+2+2+2+2+1+2+2+2+2)/14</f>
        <v>2.0714285714285716</v>
      </c>
      <c r="V70" s="3"/>
      <c r="W70" s="3"/>
      <c r="X70" s="3"/>
      <c r="Y70" s="3"/>
      <c r="Z70" s="3"/>
    </row>
    <row r="71" spans="1:26" ht="11.25">
      <c r="A71" s="2" t="s">
        <v>145</v>
      </c>
      <c r="B71" s="12" t="s">
        <v>146</v>
      </c>
      <c r="C71" s="2" t="s">
        <v>256</v>
      </c>
      <c r="D71" s="7" t="s">
        <v>5</v>
      </c>
      <c r="E71" s="7" t="s">
        <v>205</v>
      </c>
      <c r="F71" s="13">
        <v>3.5</v>
      </c>
      <c r="G71" s="10">
        <v>0.5</v>
      </c>
      <c r="H71" s="10">
        <v>2</v>
      </c>
      <c r="I71" s="10">
        <v>2.5</v>
      </c>
      <c r="J71" s="10">
        <v>1</v>
      </c>
      <c r="K71" s="10">
        <v>0</v>
      </c>
      <c r="L71" s="10">
        <v>0</v>
      </c>
      <c r="M71" s="14"/>
      <c r="N71" s="14"/>
      <c r="O71" s="10"/>
      <c r="P71" s="10"/>
      <c r="Q71" s="10"/>
      <c r="R71" s="10"/>
      <c r="S71" s="3"/>
      <c r="T71" s="3"/>
      <c r="U71" s="3">
        <f>(3+2+2+3+3+2+2+2.5+3+1+2+2+2+1+2)/15</f>
        <v>2.1666666666666665</v>
      </c>
      <c r="V71" s="3"/>
      <c r="W71" s="3"/>
      <c r="X71" s="3"/>
      <c r="Y71" s="3"/>
      <c r="Z71" s="3"/>
    </row>
    <row r="72" spans="1:26" ht="11.25">
      <c r="A72" s="2" t="s">
        <v>102</v>
      </c>
      <c r="B72" s="12" t="s">
        <v>147</v>
      </c>
      <c r="C72" s="2" t="s">
        <v>256</v>
      </c>
      <c r="D72" s="7" t="s">
        <v>5</v>
      </c>
      <c r="E72" s="7" t="s">
        <v>206</v>
      </c>
      <c r="F72" s="13">
        <v>3</v>
      </c>
      <c r="G72" s="10">
        <v>2</v>
      </c>
      <c r="H72" s="10">
        <v>2</v>
      </c>
      <c r="I72" s="10">
        <v>2</v>
      </c>
      <c r="J72" s="10">
        <v>2</v>
      </c>
      <c r="K72" s="10">
        <v>0.5</v>
      </c>
      <c r="L72" s="10">
        <v>0</v>
      </c>
      <c r="M72" s="10">
        <v>1.5</v>
      </c>
      <c r="N72" s="10">
        <v>1</v>
      </c>
      <c r="O72" s="10"/>
      <c r="P72" s="10"/>
      <c r="Q72" s="10"/>
      <c r="R72" s="10"/>
      <c r="S72" s="3"/>
      <c r="T72" s="3"/>
      <c r="U72" s="3">
        <f>(2+2+1+2+1+1+2+1+2+1+1+1.5+1+1+1)/15</f>
        <v>1.3666666666666667</v>
      </c>
      <c r="V72" s="3"/>
      <c r="W72" s="3"/>
      <c r="X72" s="3"/>
      <c r="Y72" s="3"/>
      <c r="Z72" s="3"/>
    </row>
    <row r="73" spans="1:26" ht="11.25">
      <c r="A73" s="2" t="s">
        <v>56</v>
      </c>
      <c r="B73" s="12" t="s">
        <v>57</v>
      </c>
      <c r="C73" s="2" t="s">
        <v>258</v>
      </c>
      <c r="D73" s="7" t="s">
        <v>5</v>
      </c>
      <c r="E73" s="7" t="s">
        <v>58</v>
      </c>
      <c r="F73" s="13">
        <v>2</v>
      </c>
      <c r="G73" s="10">
        <v>0</v>
      </c>
      <c r="H73" s="10">
        <v>0.5</v>
      </c>
      <c r="I73" s="10">
        <v>3.5</v>
      </c>
      <c r="J73" s="10">
        <v>0.5</v>
      </c>
      <c r="K73" s="10">
        <v>0</v>
      </c>
      <c r="L73" s="10">
        <v>0</v>
      </c>
      <c r="M73" s="10">
        <v>1.5</v>
      </c>
      <c r="N73" s="10">
        <v>0.5</v>
      </c>
      <c r="O73" s="10"/>
      <c r="P73" s="10"/>
      <c r="Q73" s="10"/>
      <c r="R73" s="10"/>
      <c r="S73" s="3"/>
      <c r="T73" s="3"/>
      <c r="U73" s="3">
        <f>(2+2+2+2+1+2+1+2)/8</f>
        <v>1.75</v>
      </c>
      <c r="V73" s="3"/>
      <c r="W73" s="3"/>
      <c r="X73" s="3"/>
      <c r="Y73" s="3"/>
      <c r="Z73" s="3"/>
    </row>
    <row r="74" spans="1:26" ht="11.25">
      <c r="A74" s="2" t="s">
        <v>148</v>
      </c>
      <c r="B74" s="12" t="s">
        <v>149</v>
      </c>
      <c r="C74" s="2"/>
      <c r="D74" s="7" t="s">
        <v>5</v>
      </c>
      <c r="E74" s="7" t="s">
        <v>207</v>
      </c>
      <c r="F74" s="13">
        <v>0</v>
      </c>
      <c r="G74" s="10">
        <v>0.5</v>
      </c>
      <c r="H74" s="10">
        <v>2</v>
      </c>
      <c r="I74" s="14"/>
      <c r="J74" s="14"/>
      <c r="K74" s="14"/>
      <c r="L74" s="14"/>
      <c r="M74" s="14"/>
      <c r="N74" s="14"/>
      <c r="O74" s="10"/>
      <c r="P74" s="10"/>
      <c r="Q74" s="10"/>
      <c r="R74" s="10"/>
      <c r="S74" s="3"/>
      <c r="T74" s="3"/>
      <c r="U74" s="16"/>
      <c r="V74" s="3"/>
      <c r="W74" s="3"/>
      <c r="X74" s="3"/>
      <c r="Y74" s="3"/>
      <c r="Z74" s="3"/>
    </row>
    <row r="75" spans="1:26" ht="11.25">
      <c r="A75" s="2" t="s">
        <v>150</v>
      </c>
      <c r="B75" s="12" t="s">
        <v>151</v>
      </c>
      <c r="C75" s="2"/>
      <c r="D75" s="7" t="s">
        <v>5</v>
      </c>
      <c r="E75" s="7" t="s">
        <v>208</v>
      </c>
      <c r="F75" s="13">
        <v>0.5</v>
      </c>
      <c r="G75" s="10">
        <v>0</v>
      </c>
      <c r="H75" s="10">
        <v>0.5</v>
      </c>
      <c r="I75" s="10">
        <v>1</v>
      </c>
      <c r="J75" s="14"/>
      <c r="K75" s="14"/>
      <c r="L75" s="14"/>
      <c r="M75" s="14"/>
      <c r="N75" s="14"/>
      <c r="O75" s="10"/>
      <c r="P75" s="10"/>
      <c r="Q75" s="10"/>
      <c r="R75" s="10"/>
      <c r="S75" s="3"/>
      <c r="T75" s="3"/>
      <c r="U75" s="16"/>
      <c r="V75" s="3"/>
      <c r="W75" s="3"/>
      <c r="X75" s="3"/>
      <c r="Y75" s="3"/>
      <c r="Z75" s="3"/>
    </row>
    <row r="76" spans="1:26" ht="11.25">
      <c r="A76" s="3"/>
      <c r="B76" s="3"/>
      <c r="C76" s="3"/>
      <c r="D76" s="3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3"/>
      <c r="T76" s="3"/>
      <c r="U76" s="3"/>
      <c r="V76" s="3"/>
      <c r="W76" s="3"/>
      <c r="X76" s="3"/>
      <c r="Y76" s="3"/>
      <c r="Z76" s="3"/>
    </row>
    <row r="77" spans="1:26" ht="11.25">
      <c r="A77" s="3"/>
      <c r="B77" s="3"/>
      <c r="C77" s="3"/>
      <c r="D77" s="3"/>
      <c r="E77" s="3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3"/>
      <c r="T77" s="3"/>
      <c r="U77" s="3"/>
      <c r="V77" s="3"/>
      <c r="W77" s="3"/>
      <c r="X77" s="3"/>
      <c r="Y77" s="3"/>
      <c r="Z77" s="3"/>
    </row>
    <row r="78" spans="1:26" ht="11.25">
      <c r="A78" s="3"/>
      <c r="B78" s="3"/>
      <c r="C78" s="3"/>
      <c r="D78" s="3"/>
      <c r="E78" s="3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3"/>
      <c r="T78" s="3"/>
      <c r="U78" s="3"/>
      <c r="V78" s="3"/>
      <c r="W78" s="3"/>
      <c r="X78" s="3"/>
      <c r="Y78" s="3"/>
      <c r="Z78" s="3"/>
    </row>
    <row r="79" spans="1:28" ht="11.25">
      <c r="A79" s="3"/>
      <c r="B79" s="3"/>
      <c r="C79" s="3"/>
      <c r="D79" s="3"/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3"/>
      <c r="T79" s="3"/>
      <c r="U79" s="3"/>
      <c r="V79" s="3"/>
      <c r="W79" s="3"/>
      <c r="X79" s="3"/>
      <c r="Y79" s="3"/>
      <c r="Z79" s="3"/>
      <c r="AB79" s="1" t="s">
        <v>260</v>
      </c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Jitka</cp:lastModifiedBy>
  <cp:lastPrinted>2018-09-21T11:17:55Z</cp:lastPrinted>
  <dcterms:created xsi:type="dcterms:W3CDTF">2017-09-27T13:15:11Z</dcterms:created>
  <dcterms:modified xsi:type="dcterms:W3CDTF">2019-01-03T10:49:14Z</dcterms:modified>
  <cp:category/>
  <cp:version/>
  <cp:contentType/>
  <cp:contentStatus/>
</cp:coreProperties>
</file>